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9440" windowHeight="10605" activeTab="0"/>
  </bookViews>
  <sheets>
    <sheet name="№1-мз" sheetId="1" r:id="rId1"/>
    <sheet name="№1-1мз" sheetId="2" r:id="rId2"/>
    <sheet name="№2-мз" sheetId="3" r:id="rId3"/>
    <sheet name="№3-мз" sheetId="4" r:id="rId4"/>
    <sheet name="№4-мз" sheetId="5" r:id="rId5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<sst xmlns="http://schemas.openxmlformats.org/spreadsheetml/2006/main" count="355" uniqueCount="187">
  <si>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</si>
  <si>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</si>
  <si>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</si>
  <si>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</si>
  <si>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</si>
  <si>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</si>
  <si>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</si>
  <si>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</si>
  <si>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</si>
  <si>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</si>
  <si>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</si>
  <si>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</si>
  <si>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</si>
  <si>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</si>
  <si>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</si>
  <si>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 xml:space="preserve"> по</t>
  </si>
  <si>
    <t>х</t>
  </si>
  <si>
    <t>Количество  лотов</t>
  </si>
  <si>
    <t>Среднее кол-во участников на 1 процедуру (лот)</t>
  </si>
  <si>
    <t>5</t>
  </si>
  <si>
    <t>Приложение №1-мз</t>
  </si>
  <si>
    <t>Приложение №4-мз</t>
  </si>
  <si>
    <t>Примечание:</t>
  </si>
  <si>
    <t>в т.ч. по п.4 ч.1</t>
  </si>
  <si>
    <t>в т.ч. по п.5 ч.1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</si>
  <si>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</si>
  <si>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</si>
  <si>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</si>
  <si>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</si>
  <si>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</si>
  <si>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</si>
  <si>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</si>
  <si>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</si>
  <si>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</si>
  <si>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</si>
  <si>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</si>
  <si>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</si>
  <si>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</si>
  <si>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</si>
  <si>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</si>
  <si>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</si>
  <si>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</si>
  <si>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</si>
  <si>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</si>
  <si>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</si>
  <si>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</si>
  <si>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</si>
  <si>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</si>
  <si>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</si>
  <si>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</si>
  <si>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</si>
  <si>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</si>
  <si>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</si>
  <si>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</si>
  <si>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</si>
  <si>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</si>
  <si>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</si>
  <si>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</si>
  <si>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</si>
  <si>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</si>
  <si>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</si>
  <si>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</si>
  <si>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</si>
  <si>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</si>
  <si>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</si>
  <si>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</si>
  <si>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</si>
  <si>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</si>
  <si>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</si>
  <si>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</si>
  <si>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</si>
  <si>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</si>
  <si>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</si>
  <si>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</si>
  <si>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</si>
  <si>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</si>
  <si>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</si>
  <si>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</si>
  <si>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</si>
  <si>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</si>
  <si>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</si>
  <si>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</si>
  <si>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</si>
  <si>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</si>
  <si>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</si>
  <si>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</si>
  <si>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</si>
  <si>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</si>
  <si>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</si>
  <si>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</si>
  <si>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</si>
  <si>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</si>
  <si>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</si>
  <si>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</si>
  <si>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</si>
  <si>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</si>
  <si>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</si>
  <si>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</si>
  <si>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</si>
  <si>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</si>
  <si>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</si>
  <si>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</si>
  <si>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</si>
  <si>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</si>
  <si>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</si>
  <si>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</si>
  <si>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</si>
  <si>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</si>
  <si>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</si>
  <si>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</si>
  <si>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</si>
  <si>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</si>
  <si>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</si>
  <si>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</si>
  <si>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</si>
  <si>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</si>
  <si>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</si>
  <si>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</si>
  <si>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</si>
  <si>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</si>
  <si>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</si>
  <si>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</si>
  <si>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</si>
  <si>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2.7</t>
  </si>
  <si>
    <t>2.8</t>
  </si>
  <si>
    <t>*** указывается в  соттветствии со ст.30 44-ФЗ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</si>
  <si>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</si>
  <si>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</si>
  <si>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</si>
  <si>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</si>
  <si>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в т.ч. по п.29 ч.1</t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</si>
  <si>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</si>
  <si>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</si>
  <si>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</si>
  <si>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Сумма, тыс.руб.</t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</si>
  <si>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</si>
  <si>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</si>
  <si>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</si>
  <si>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</t>
    </r>
    <r>
      <rPr>
        <b/>
        <sz val="12"/>
        <color indexed="8"/>
        <rFont val="Times New Roman"/>
        <family val="1"/>
      </rPr>
      <t>2021 год</t>
    </r>
  </si>
  <si>
    <t>Конкурс в электронной форме</t>
  </si>
  <si>
    <t>Конкурс с ограниченным участием в электронной форме</t>
  </si>
  <si>
    <t>Двухэтапный конкурс в электронной форме</t>
  </si>
  <si>
    <t>Запрос котировок в электронной форме</t>
  </si>
  <si>
    <t>Запрос предложений в электронной форме</t>
  </si>
  <si>
    <t>В т.ч. размещено через уполномоченный орган**</t>
  </si>
  <si>
    <r>
      <t>Структура системы закупок в МО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:</t>
    </r>
  </si>
  <si>
    <r>
      <rPr>
        <u val="single"/>
        <sz val="10"/>
        <color indexed="10"/>
        <rFont val="Times New Roman"/>
        <family val="1"/>
      </rPr>
      <t>*</t>
    </r>
    <r>
      <rPr>
        <u val="single"/>
        <sz val="10"/>
        <rFont val="Times New Roman"/>
        <family val="1"/>
      </rPr>
      <t xml:space="preserve"> Система закупок:</t>
    </r>
  </si>
  <si>
    <r>
      <rPr>
        <u val="single"/>
        <sz val="10"/>
        <color indexed="10"/>
        <rFont val="Times New Roman"/>
        <family val="1"/>
      </rPr>
      <t xml:space="preserve">** </t>
    </r>
    <r>
      <rPr>
        <u val="single"/>
        <sz val="10"/>
        <rFont val="Times New Roman"/>
        <family val="1"/>
      </rPr>
      <t>информацию по строке  2</t>
    </r>
    <r>
      <rPr>
        <sz val="10"/>
        <rFont val="Times New Roman"/>
        <family val="1"/>
      </rPr>
      <t xml:space="preserve"> заполняют МО, у которых смешанная или централизованная система закупок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</si>
  <si>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товаров, работ, услуг</t>
    </r>
    <r>
      <rPr>
        <b/>
        <sz val="12"/>
        <rFont val="Times New Roman"/>
        <family val="1"/>
      </rPr>
      <t xml:space="preserve">  за  </t>
    </r>
    <r>
      <rPr>
        <b/>
        <sz val="12"/>
        <color indexed="8"/>
        <rFont val="Times New Roman"/>
        <family val="1"/>
      </rPr>
      <t>2021 год</t>
    </r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</si>
  <si>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2021году (включая закупки размещенные в 2020 году, но завершенные в 2021 году)</t>
    </r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</si>
  <si>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</si>
  <si>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t>Информация* по контрактам (договорам) за  2021 год</t>
  </si>
  <si>
    <t>Количество заключенных контрактов (договоров)  в 2021 году</t>
  </si>
  <si>
    <t>Общая сумма заключенных контрактов (договоров) в 2021 году</t>
  </si>
  <si>
    <t>Оплаченная сумма по контрактам (договорам)* в  2021г.</t>
  </si>
  <si>
    <t>Заключено в 2021 году</t>
  </si>
  <si>
    <t>Оплачено* в  2021 г.</t>
  </si>
  <si>
    <r>
      <t>Всего оплачено в 2021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</si>
  <si>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2021 году по контраткам (договорам) заключенным с привлечением субподрядчиков, соисполнителей из числа СМП, СОНО***</t>
  </si>
  <si>
    <t>Всего заключено закупок у ед.поставщика (исполнителя, подрядчика) ст.93 ФЗ №44 (сумма строк 2.1-2.8)</t>
  </si>
  <si>
    <t>**Закупка товара в случаях, предусмотренных пунктами 4 и 5 части 1 статьи 93 Федерального закона, в электронной форме с использованием электронной площадки, по ч.12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</si>
  <si>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2021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</si>
  <si>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2021 году, независимо от года заключения </t>
    </r>
  </si>
  <si>
    <t>** по стр.2.5  заключенные контракты , не указываются по строкам 1.1-1.5</t>
  </si>
  <si>
    <r>
      <t xml:space="preserve">** </t>
    </r>
    <r>
      <rPr>
        <sz val="10"/>
        <color indexed="10"/>
        <rFont val="Times New Roman"/>
        <family val="1"/>
      </rPr>
      <t>по стр.2.8 заключенные контракты , не указываются по строкам 2.2 и 2.3</t>
    </r>
  </si>
  <si>
    <r>
      <t xml:space="preserve">**** по строке 4 в графах 6, 8, 10, 12 указывается сумма доведенных средств на закупку ТРУ на 2021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</si>
  <si>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Информация по контрактным службам (контрактным управляющим)*  по состоянию на 01.01.2022 год</t>
  </si>
  <si>
    <t>Информация по предоставлению преимуществ в соответствии с Законом о контрактной системе по состоянию на 01.01.2022 г.</t>
  </si>
  <si>
    <t>18</t>
  </si>
  <si>
    <t>МО г. Новокузнецк</t>
  </si>
  <si>
    <t>смешанная</t>
  </si>
  <si>
    <t xml:space="preserve"> Руководитель                                            _______________________________ Н.В. Орлова</t>
  </si>
  <si>
    <t>Контактное лицо (Ф.И.О., телефон) Назарова Т.А., (3843) 321-754</t>
  </si>
  <si>
    <t>81.10.10.000 Услуги по облуживаю помещений комплексные</t>
  </si>
  <si>
    <t>овощи (01.13.12.120; 01.13.41.110; 01.13.43.110; 01.13.49.110; 01.13.51.120), фрукты (01.13.51.120; 01.23.12.000; 01.23.13.000; 01.23.14.000; 01.24.10.000; 01.24.21.000), яйца (01.47.21.000), мясо и мясные изделия (10.11.31.110; 10.11.31.140; 10.12.20.110; 10.13.14.111; 10.13.14.112), косервы мясные (10.13.15.111), рыба (10.20.13.122; 10.20.23.122) косервы рыбные (10.20.25.111), сок (10.32.19.112; 10.86.10.243), крупы (10.39.16.000; 10.61.11.000; 10.61.12.000; 10.61.31.110; 10.61.32.111; 10.61.32.113; 10.61.32.114; 10.61.32.115; 10.61.32.116), овощи консервированные (10.39.17.190), сухофрукты (10.39.25.131; 10.39.25.132; 10.39.25.133; 10.39.25.134), масло подсолнечное (10.41.54.000), молочная продукция (10.51.11.110; 10.51.11.111; 10.51.30.111; 10.51.40.120; 10.51.40.121; 10.51.40.313; 10.51.51.113; 10.51.52.112; 10.51.52.130; 10.51.52.140; 10.51.52.190; 10.51.52.211), мука (10.61.21.113), хлеб и изделия хлебобулочные (10.71.11.110; 10.71.11.111; 10.71.11.112; 10.72.12.120; 10.72.12.130), макароны (10.73.11.110), сахар (10.81.12.110), бумага (17.12.14.119), нефтепродукты (19.20.21.111; 19.20.21.125; 19.20.21.315; 19.20.21.321; 19.20.21.325), услуги по обслуживанию (81.10.10.000; 81.21.10.000; 81.29.11.000), услуги частной охраны (80.10.12.000)</t>
  </si>
  <si>
    <t>Контактное лицо (Ф.И.О., телефон) Назарова Т.А., (3843)321-754</t>
  </si>
  <si>
    <t xml:space="preserve"> Руководитель ____________________ Н.В. Орлова</t>
  </si>
  <si>
    <t>31</t>
  </si>
  <si>
    <t>88</t>
  </si>
  <si>
    <t xml:space="preserve"> Н.В. Орлова</t>
  </si>
  <si>
    <t>контактное лицо (Ф.И.О., телефон) Назарова Т.А., тел (3843) 321-754</t>
  </si>
  <si>
    <t>3574,26</t>
  </si>
  <si>
    <t>3589,53</t>
  </si>
  <si>
    <t>21334,93</t>
  </si>
  <si>
    <t xml:space="preserve"> Н. В. Орлова</t>
  </si>
  <si>
    <t>контактное лицо (Ф.И.О., телефон) Назарова Т. А., тел. (3843) 321-754</t>
  </si>
  <si>
    <t>Приложение № 3-мз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</si>
</sst>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\ [$₽-419]"/>
    <numFmt numFmtId="193" formatCode="#,##0.000"/>
    <numFmt numFmtId="194" formatCode="_(* #,##0_);_(* \(#,##0\);_(* &quot;-&quot;??_);_(@_)"/>
    <numFmt numFmtId="195" formatCode="#,##0.00[$р.-419]"/>
  </numFmts>
  <fonts count="7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2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5" applyNumberFormat="1" applyFont="1">
      <alignment wrapText="1"/>
      <protection/>
    </xf>
    <xf numFmtId="0" fontId="5" fillId="0" borderId="0" xfId="55" applyFont="1">
      <alignment wrapText="1"/>
      <protection/>
    </xf>
    <xf numFmtId="0" fontId="5" fillId="0" borderId="0" xfId="55" applyFont="1" applyAlignment="1">
      <alignment/>
      <protection/>
    </xf>
    <xf numFmtId="49" fontId="2" fillId="0" borderId="0" xfId="55" applyNumberFormat="1" applyFont="1">
      <alignment wrapText="1"/>
      <protection/>
    </xf>
    <xf numFmtId="0" fontId="7" fillId="0" borderId="0" xfId="55" applyFont="1" applyBorder="1" applyAlignment="1">
      <alignment horizontal="right" vertical="top" wrapText="1"/>
      <protection/>
    </xf>
    <xf numFmtId="0" fontId="66" fillId="0" borderId="0" xfId="55" applyFont="1" applyAlignment="1">
      <alignment vertical="top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1" fillId="0" borderId="0" xfId="55" applyNumberFormat="1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left" vertical="center" wrapText="1"/>
      <protection/>
    </xf>
    <xf numFmtId="3" fontId="3" fillId="0" borderId="0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left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6" fillId="0" borderId="11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5" applyNumberFormat="1" applyFont="1" applyProtection="1">
      <alignment wrapText="1"/>
      <protection locked="0"/>
    </xf>
    <xf numFmtId="0" fontId="5" fillId="0" borderId="0" xfId="55" applyFont="1" applyProtection="1">
      <alignment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190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/>
    </xf>
    <xf numFmtId="3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>
      <alignment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/>
    </xf>
    <xf numFmtId="4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5" applyNumberFormat="1" applyFont="1">
      <alignment wrapText="1"/>
      <protection/>
    </xf>
    <xf numFmtId="49" fontId="17" fillId="0" borderId="0" xfId="55" applyNumberFormat="1" applyFont="1" applyAlignment="1">
      <alignment horizontal="left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5" fillId="0" borderId="0" xfId="55" applyFont="1" applyFill="1">
      <alignment wrapText="1"/>
      <protection/>
    </xf>
    <xf numFmtId="49" fontId="67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9" fontId="68" fillId="0" borderId="10" xfId="0" applyNumberFormat="1" applyFont="1" applyFill="1" applyBorder="1" applyAlignment="1">
      <alignment wrapText="1"/>
    </xf>
    <xf numFmtId="49" fontId="6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3" fontId="12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15" fillId="33" borderId="10" xfId="55" applyFont="1" applyFill="1" applyBorder="1" applyAlignment="1">
      <alignment horizontal="center" vertical="center" wrapText="1"/>
      <protection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3" fontId="3" fillId="33" borderId="10" xfId="55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3" fontId="15" fillId="0" borderId="10" xfId="55" applyNumberFormat="1" applyFont="1" applyBorder="1" applyAlignment="1">
      <alignment horizontal="center" vertical="center" wrapText="1"/>
      <protection/>
    </xf>
    <xf numFmtId="3" fontId="15" fillId="0" borderId="10" xfId="55" applyNumberFormat="1" applyFont="1" applyFill="1" applyBorder="1" applyAlignment="1">
      <alignment horizontal="center" vertical="center" wrapText="1"/>
      <protection/>
    </xf>
    <xf numFmtId="0" fontId="69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left" wrapText="1"/>
      <protection/>
    </xf>
    <xf numFmtId="49" fontId="5" fillId="0" borderId="0" xfId="55" applyNumberFormat="1" applyFont="1" applyAlignment="1">
      <alignment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55" applyFont="1" applyFill="1" applyBorder="1">
      <alignment wrapText="1"/>
      <protection/>
    </xf>
    <xf numFmtId="0" fontId="5" fillId="0" borderId="0" xfId="55" applyFont="1" applyFill="1" applyAlignment="1">
      <alignment/>
      <protection/>
    </xf>
    <xf numFmtId="0" fontId="67" fillId="0" borderId="0" xfId="0" applyFont="1" applyAlignment="1" applyProtection="1">
      <alignment wrapText="1"/>
      <protection locked="0"/>
    </xf>
    <xf numFmtId="49" fontId="5" fillId="0" borderId="0" xfId="55" applyNumberFormat="1" applyFont="1" applyFill="1" applyAlignment="1">
      <alignment horizontal="left"/>
      <protection/>
    </xf>
    <xf numFmtId="0" fontId="1" fillId="33" borderId="10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69" fillId="0" borderId="10" xfId="55" applyFont="1" applyFill="1" applyBorder="1" applyAlignment="1">
      <alignment horizontal="left" vertical="center" wrapText="1"/>
      <protection/>
    </xf>
    <xf numFmtId="0" fontId="70" fillId="0" borderId="10" xfId="55" applyFont="1" applyBorder="1" applyAlignment="1">
      <alignment horizontal="left" vertical="center" wrapText="1"/>
      <protection/>
    </xf>
    <xf numFmtId="0" fontId="70" fillId="0" borderId="13" xfId="55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55" applyFont="1" applyBorder="1" applyAlignment="1">
      <alignment/>
      <protection/>
    </xf>
    <xf numFmtId="4" fontId="15" fillId="0" borderId="10" xfId="55" applyNumberFormat="1" applyFont="1" applyBorder="1" applyAlignment="1">
      <alignment horizontal="center" vertical="center" wrapText="1"/>
      <protection/>
    </xf>
    <xf numFmtId="4" fontId="14" fillId="0" borderId="10" xfId="55" applyNumberFormat="1" applyFont="1" applyBorder="1" applyAlignment="1">
      <alignment horizontal="center" vertical="center" wrapText="1"/>
      <protection/>
    </xf>
    <xf numFmtId="4" fontId="15" fillId="0" borderId="10" xfId="55" applyNumberFormat="1" applyFont="1" applyFill="1" applyBorder="1" applyAlignment="1">
      <alignment horizontal="center" vertical="center" wrapText="1"/>
      <protection/>
    </xf>
    <xf numFmtId="0" fontId="73" fillId="0" borderId="10" xfId="55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 applyAlignment="1">
      <alignment horizontal="center" vertical="center" wrapText="1"/>
      <protection/>
    </xf>
    <xf numFmtId="4" fontId="12" fillId="0" borderId="10" xfId="55" applyNumberFormat="1" applyFont="1" applyFill="1" applyBorder="1" applyAlignment="1">
      <alignment horizontal="center" vertical="center" wrapText="1"/>
      <protection/>
    </xf>
    <xf numFmtId="4" fontId="14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17" fillId="0" borderId="0" xfId="55" applyNumberFormat="1" applyFont="1" applyAlignment="1">
      <alignment horizontal="left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 vertical="top" wrapText="1"/>
      <protection/>
    </xf>
    <xf numFmtId="0" fontId="66" fillId="0" borderId="11" xfId="55" applyFont="1" applyBorder="1" applyAlignment="1">
      <alignment horizontal="center" vertical="top"/>
      <protection/>
    </xf>
    <xf numFmtId="0" fontId="4" fillId="0" borderId="0" xfId="55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16" xfId="55" applyFont="1" applyFill="1" applyBorder="1" applyAlignment="1">
      <alignment horizontal="center" vertical="center" wrapText="1"/>
      <protection/>
    </xf>
    <xf numFmtId="0" fontId="69" fillId="0" borderId="19" xfId="55" applyFont="1" applyFill="1" applyBorder="1" applyAlignment="1">
      <alignment horizontal="center" vertical="center" wrapText="1"/>
      <protection/>
    </xf>
    <xf numFmtId="0" fontId="69" fillId="0" borderId="18" xfId="55" applyFont="1" applyFill="1" applyBorder="1" applyAlignment="1">
      <alignment horizontal="center" vertical="center" wrapText="1"/>
      <protection/>
    </xf>
    <xf numFmtId="0" fontId="69" fillId="0" borderId="20" xfId="55" applyFont="1" applyFill="1" applyBorder="1" applyAlignment="1">
      <alignment horizontal="center" vertical="center" wrapText="1"/>
      <protection/>
    </xf>
    <xf numFmtId="0" fontId="69" fillId="0" borderId="14" xfId="55" applyFont="1" applyFill="1" applyBorder="1" applyAlignment="1">
      <alignment horizontal="center" vertical="center" wrapText="1"/>
      <protection/>
    </xf>
    <xf numFmtId="0" fontId="69" fillId="0" borderId="15" xfId="55" applyFont="1" applyFill="1" applyBorder="1" applyAlignment="1">
      <alignment horizontal="center" vertical="center" wrapText="1"/>
      <protection/>
    </xf>
    <xf numFmtId="0" fontId="69" fillId="0" borderId="12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left" wrapText="1"/>
      <protection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49" fontId="1" fillId="0" borderId="15" xfId="55" applyNumberFormat="1" applyFont="1" applyFill="1" applyBorder="1" applyAlignment="1">
      <alignment horizontal="center" vertical="center" wrapText="1"/>
      <protection/>
    </xf>
    <xf numFmtId="49" fontId="1" fillId="0" borderId="12" xfId="55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6" xfId="56"/>
    <cellStyle name="Обычный 4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Процентный 2 2 2" xfId="66"/>
    <cellStyle name="Процентный 2 3" xfId="67"/>
    <cellStyle name="Процентный 2 3 2" xfId="68"/>
    <cellStyle name="Процентный 2 4" xfId="69"/>
    <cellStyle name="Процентный 2 4 2" xfId="70"/>
    <cellStyle name="Процентный 2 5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6.28125" style="30" customWidth="1"/>
    <col min="2" max="2" width="30.8515625" style="31" customWidth="1"/>
    <col min="3" max="3" width="7.140625" style="31" customWidth="1"/>
    <col min="4" max="4" width="8.00390625" style="31" customWidth="1"/>
    <col min="5" max="5" width="7.140625" style="31" customWidth="1"/>
    <col min="6" max="6" width="8.421875" style="31" customWidth="1"/>
    <col min="7" max="7" width="7.8515625" style="31" customWidth="1"/>
    <col min="8" max="8" width="5.8515625" style="31" customWidth="1"/>
    <col min="9" max="9" width="8.8515625" style="31" customWidth="1"/>
    <col min="10" max="10" width="7.57421875" style="31" customWidth="1"/>
    <col min="11" max="11" width="6.7109375" style="31" customWidth="1"/>
    <col min="12" max="12" width="6.00390625" style="31" customWidth="1"/>
    <col min="13" max="14" width="6.421875" style="31" customWidth="1"/>
    <col min="15" max="15" width="7.7109375" style="31" customWidth="1"/>
    <col min="16" max="16" width="9.28125" style="31" customWidth="1"/>
    <col min="17" max="17" width="9.140625" style="31" customWidth="1"/>
    <col min="18" max="18" width="10.140625" style="31" customWidth="1"/>
    <col min="19" max="19" width="11.28125" style="31" customWidth="1"/>
    <col min="20" max="20" width="9.28125" style="31" customWidth="1"/>
    <col min="21" max="21" width="9.8515625" style="31" customWidth="1"/>
    <col min="22" max="22" width="8.421875" style="31" customWidth="1"/>
    <col min="23" max="23" width="11.28125" style="31" customWidth="1"/>
    <col min="24" max="24" width="10.57421875" style="31" customWidth="1"/>
    <col min="25" max="26" width="13.00390625" style="31" customWidth="1"/>
    <col min="27" max="27" width="12.00390625" style="31" customWidth="1"/>
    <col min="28" max="28" width="9.421875" style="31" customWidth="1"/>
    <col min="29" max="16384" width="9.140625" style="31" customWidth="1"/>
  </cols>
  <sheetData>
    <row r="1" spans="1:27" s="7" customFormat="1" ht="12.75" customHeight="1">
      <c r="A1" s="9"/>
      <c r="Z1" s="163" t="s">
        <v>20</v>
      </c>
      <c r="AA1" s="163"/>
    </row>
    <row r="2" spans="1:21" s="13" customFormat="1" ht="15.75">
      <c r="A2" s="12"/>
      <c r="B2" s="164" t="s">
        <v>138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1" s="15" customFormat="1" ht="15.75" customHeight="1">
      <c r="A3" s="14"/>
      <c r="C3" s="16"/>
      <c r="D3" s="16"/>
      <c r="E3" s="16"/>
      <c r="F3" s="16"/>
      <c r="G3" s="16"/>
      <c r="H3" s="16" t="s">
        <v>15</v>
      </c>
      <c r="I3" s="165" t="s">
        <v>169</v>
      </c>
      <c r="J3" s="165"/>
      <c r="K3" s="165"/>
      <c r="L3" s="165"/>
      <c r="M3" s="165"/>
      <c r="N3" s="165"/>
      <c r="O3" s="165"/>
      <c r="P3" s="16"/>
      <c r="Q3" s="16"/>
      <c r="R3" s="16"/>
      <c r="S3" s="16"/>
      <c r="T3" s="16"/>
      <c r="U3" s="16"/>
    </row>
    <row r="4" spans="1:21" s="13" customFormat="1" ht="15.75" customHeight="1">
      <c r="A4" s="12"/>
      <c r="B4" s="17"/>
      <c r="C4" s="17"/>
      <c r="D4" s="17"/>
      <c r="E4" s="17"/>
      <c r="F4" s="17"/>
      <c r="G4" s="17"/>
      <c r="H4" s="149" t="s">
        <v>3</v>
      </c>
      <c r="I4" s="149"/>
      <c r="J4" s="149"/>
      <c r="K4" s="149"/>
      <c r="L4" s="149"/>
      <c r="M4" s="149"/>
      <c r="N4" s="149"/>
      <c r="O4" s="149"/>
      <c r="P4" s="149"/>
      <c r="Q4" s="17"/>
      <c r="R4" s="17"/>
      <c r="S4" s="17"/>
      <c r="T4" s="17"/>
      <c r="U4" s="17"/>
    </row>
    <row r="5" spans="1:20" s="13" customFormat="1" ht="12.75">
      <c r="A5" s="18"/>
      <c r="B5" s="19" t="s">
        <v>145</v>
      </c>
      <c r="C5" s="20"/>
      <c r="D5" s="20"/>
      <c r="E5" s="150" t="s">
        <v>170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20"/>
      <c r="Q5" s="20"/>
      <c r="R5" s="20"/>
      <c r="S5" s="20"/>
      <c r="T5" s="20"/>
    </row>
    <row r="6" spans="1:15" s="13" customFormat="1" ht="12.75" customHeight="1">
      <c r="A6" s="18"/>
      <c r="E6" s="151" t="s">
        <v>83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27" s="70" customFormat="1" ht="15.75" customHeight="1">
      <c r="A7" s="69"/>
      <c r="B7" s="71"/>
      <c r="C7" s="166"/>
      <c r="D7" s="166"/>
      <c r="E7" s="166"/>
      <c r="F7" s="166"/>
      <c r="G7" s="166"/>
      <c r="H7" s="166"/>
      <c r="I7" s="166"/>
      <c r="J7" s="166"/>
      <c r="K7" s="72"/>
      <c r="L7" s="72"/>
      <c r="M7" s="72"/>
      <c r="N7" s="72"/>
      <c r="O7" s="72"/>
      <c r="P7" s="72"/>
      <c r="Q7" s="72"/>
      <c r="R7" s="72"/>
      <c r="S7" s="72"/>
      <c r="T7" s="72"/>
      <c r="U7" s="71"/>
      <c r="V7" s="71"/>
      <c r="W7" s="71"/>
      <c r="X7" s="71"/>
      <c r="Y7" s="71"/>
      <c r="Z7" s="71"/>
      <c r="AA7" s="129" t="s">
        <v>32</v>
      </c>
    </row>
    <row r="8" spans="1:26" s="70" customFormat="1" ht="12.75">
      <c r="A8" s="6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8" ht="21.75" customHeight="1">
      <c r="A9" s="162" t="s">
        <v>1</v>
      </c>
      <c r="B9" s="160" t="s">
        <v>67</v>
      </c>
      <c r="C9" s="159" t="s">
        <v>35</v>
      </c>
      <c r="D9" s="159"/>
      <c r="E9" s="159" t="s">
        <v>91</v>
      </c>
      <c r="F9" s="159"/>
      <c r="G9" s="159" t="s">
        <v>18</v>
      </c>
      <c r="H9" s="159" t="s">
        <v>17</v>
      </c>
      <c r="I9" s="159"/>
      <c r="J9" s="159"/>
      <c r="K9" s="159"/>
      <c r="L9" s="159"/>
      <c r="M9" s="159"/>
      <c r="N9" s="159"/>
      <c r="O9" s="156" t="s">
        <v>25</v>
      </c>
      <c r="P9" s="159" t="s">
        <v>84</v>
      </c>
      <c r="Q9" s="159"/>
      <c r="R9" s="159"/>
      <c r="S9" s="159"/>
      <c r="T9" s="159"/>
      <c r="U9" s="159"/>
      <c r="V9" s="159"/>
      <c r="W9" s="156" t="s">
        <v>45</v>
      </c>
      <c r="X9" s="159" t="s">
        <v>46</v>
      </c>
      <c r="Y9" s="160" t="s">
        <v>0</v>
      </c>
      <c r="Z9" s="160"/>
      <c r="AA9" s="156" t="s">
        <v>92</v>
      </c>
      <c r="AB9" s="156" t="s">
        <v>93</v>
      </c>
    </row>
    <row r="10" spans="1:28" ht="12.75">
      <c r="A10" s="162"/>
      <c r="B10" s="160"/>
      <c r="C10" s="159"/>
      <c r="D10" s="159"/>
      <c r="E10" s="159"/>
      <c r="F10" s="159"/>
      <c r="G10" s="159"/>
      <c r="H10" s="159" t="s">
        <v>36</v>
      </c>
      <c r="I10" s="159" t="s">
        <v>37</v>
      </c>
      <c r="J10" s="159" t="s">
        <v>12</v>
      </c>
      <c r="K10" s="159"/>
      <c r="L10" s="159"/>
      <c r="M10" s="159"/>
      <c r="N10" s="159"/>
      <c r="O10" s="157"/>
      <c r="P10" s="159" t="s">
        <v>36</v>
      </c>
      <c r="Q10" s="159" t="s">
        <v>37</v>
      </c>
      <c r="R10" s="159" t="s">
        <v>12</v>
      </c>
      <c r="S10" s="159"/>
      <c r="T10" s="159"/>
      <c r="U10" s="159"/>
      <c r="V10" s="159"/>
      <c r="W10" s="157"/>
      <c r="X10" s="159"/>
      <c r="Y10" s="160" t="s">
        <v>32</v>
      </c>
      <c r="Z10" s="167" t="s">
        <v>13</v>
      </c>
      <c r="AA10" s="157"/>
      <c r="AB10" s="157"/>
    </row>
    <row r="11" spans="1:28" ht="101.25" customHeight="1">
      <c r="A11" s="162"/>
      <c r="B11" s="160"/>
      <c r="C11" s="73" t="s">
        <v>36</v>
      </c>
      <c r="D11" s="73" t="s">
        <v>40</v>
      </c>
      <c r="E11" s="73" t="s">
        <v>39</v>
      </c>
      <c r="F11" s="73" t="s">
        <v>94</v>
      </c>
      <c r="G11" s="159"/>
      <c r="H11" s="159"/>
      <c r="I11" s="159"/>
      <c r="J11" s="73" t="s">
        <v>26</v>
      </c>
      <c r="K11" s="73" t="s">
        <v>95</v>
      </c>
      <c r="L11" s="73" t="s">
        <v>96</v>
      </c>
      <c r="M11" s="73" t="s">
        <v>97</v>
      </c>
      <c r="N11" s="73" t="s">
        <v>98</v>
      </c>
      <c r="O11" s="158"/>
      <c r="P11" s="159"/>
      <c r="Q11" s="159"/>
      <c r="R11" s="73" t="s">
        <v>99</v>
      </c>
      <c r="S11" s="73" t="s">
        <v>100</v>
      </c>
      <c r="T11" s="73" t="s">
        <v>101</v>
      </c>
      <c r="U11" s="73" t="s">
        <v>102</v>
      </c>
      <c r="V11" s="73" t="s">
        <v>103</v>
      </c>
      <c r="W11" s="158"/>
      <c r="X11" s="159"/>
      <c r="Y11" s="160"/>
      <c r="Z11" s="168"/>
      <c r="AA11" s="158"/>
      <c r="AB11" s="158"/>
    </row>
    <row r="12" spans="1:28" s="77" customFormat="1" ht="30" customHeight="1">
      <c r="A12" s="74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75" t="s">
        <v>108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75" t="s">
        <v>104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75" t="s">
        <v>105</v>
      </c>
      <c r="Z12" s="75" t="s">
        <v>106</v>
      </c>
      <c r="AA12" s="76">
        <v>27</v>
      </c>
      <c r="AB12" s="76">
        <v>28</v>
      </c>
    </row>
    <row r="13" spans="1:28" ht="21">
      <c r="A13" s="78" t="s">
        <v>5</v>
      </c>
      <c r="B13" s="79" t="s">
        <v>128</v>
      </c>
      <c r="C13" s="57">
        <f>SUM(C14:C20)</f>
        <v>1015</v>
      </c>
      <c r="D13" s="57">
        <f>SUM(D14:D20)</f>
        <v>999</v>
      </c>
      <c r="E13" s="57">
        <f>SUM(E14:E20)</f>
        <v>1820</v>
      </c>
      <c r="F13" s="57">
        <f>SUM(F14:F20)</f>
        <v>107</v>
      </c>
      <c r="G13" s="80">
        <f aca="true" t="shared" si="0" ref="G13:G20">E13/I13</f>
        <v>1.8218218218218218</v>
      </c>
      <c r="H13" s="57">
        <f aca="true" t="shared" si="1" ref="H13:Y13">SUM(H14:H20)</f>
        <v>1015</v>
      </c>
      <c r="I13" s="57">
        <f t="shared" si="1"/>
        <v>999</v>
      </c>
      <c r="J13" s="57">
        <f t="shared" si="1"/>
        <v>313</v>
      </c>
      <c r="K13" s="57">
        <f t="shared" si="1"/>
        <v>26</v>
      </c>
      <c r="L13" s="57">
        <f t="shared" si="1"/>
        <v>411</v>
      </c>
      <c r="M13" s="57">
        <f t="shared" si="1"/>
        <v>11</v>
      </c>
      <c r="N13" s="57">
        <f t="shared" si="1"/>
        <v>238</v>
      </c>
      <c r="O13" s="57">
        <f t="shared" si="1"/>
        <v>104</v>
      </c>
      <c r="P13" s="81">
        <f t="shared" si="1"/>
        <v>19237730.43</v>
      </c>
      <c r="Q13" s="81">
        <f t="shared" si="1"/>
        <v>19086021.060000002</v>
      </c>
      <c r="R13" s="81">
        <f t="shared" si="1"/>
        <v>5465537.34</v>
      </c>
      <c r="S13" s="81">
        <f t="shared" si="1"/>
        <v>192300.39</v>
      </c>
      <c r="T13" s="81">
        <f t="shared" si="1"/>
        <v>10592554.74</v>
      </c>
      <c r="U13" s="81">
        <f t="shared" si="1"/>
        <v>153067.18</v>
      </c>
      <c r="V13" s="81">
        <f t="shared" si="1"/>
        <v>2682561.4099999997</v>
      </c>
      <c r="W13" s="81">
        <f t="shared" si="1"/>
        <v>10777244.24</v>
      </c>
      <c r="X13" s="81">
        <f t="shared" si="1"/>
        <v>5157567.540000001</v>
      </c>
      <c r="Y13" s="81">
        <f t="shared" si="1"/>
        <v>315580.6900000001</v>
      </c>
      <c r="Z13" s="82">
        <f aca="true" t="shared" si="2" ref="Z13:Z19">100-((X13+W13)/(R13+S13+T13)*100)</f>
        <v>1.9419881124877065</v>
      </c>
      <c r="AA13" s="57">
        <f>SUM(AA14:AA20)</f>
        <v>65</v>
      </c>
      <c r="AB13" s="57">
        <f>SUM(AB14:AB20)</f>
        <v>19</v>
      </c>
    </row>
    <row r="14" spans="1:28" ht="12.75">
      <c r="A14" s="78" t="s">
        <v>7</v>
      </c>
      <c r="B14" s="83" t="s">
        <v>139</v>
      </c>
      <c r="C14" s="84">
        <f aca="true" t="shared" si="3" ref="C14:D19">H14</f>
        <v>4</v>
      </c>
      <c r="D14" s="84">
        <f t="shared" si="3"/>
        <v>5</v>
      </c>
      <c r="E14" s="85">
        <v>23</v>
      </c>
      <c r="F14" s="85">
        <v>4</v>
      </c>
      <c r="G14" s="80">
        <f t="shared" si="0"/>
        <v>4.6</v>
      </c>
      <c r="H14" s="85">
        <v>4</v>
      </c>
      <c r="I14" s="86">
        <f aca="true" t="shared" si="4" ref="I14:I19">SUM(J14:N14)</f>
        <v>5</v>
      </c>
      <c r="J14" s="87">
        <v>5</v>
      </c>
      <c r="K14" s="87"/>
      <c r="L14" s="87"/>
      <c r="M14" s="87"/>
      <c r="N14" s="87"/>
      <c r="O14" s="88"/>
      <c r="P14" s="89">
        <v>101558.74</v>
      </c>
      <c r="Q14" s="90">
        <f aca="true" t="shared" si="5" ref="Q14:Q19">SUM(R14:V14)</f>
        <v>103256.12</v>
      </c>
      <c r="R14" s="89">
        <v>103256.12</v>
      </c>
      <c r="S14" s="89"/>
      <c r="T14" s="89"/>
      <c r="U14" s="89"/>
      <c r="V14" s="89"/>
      <c r="W14" s="89"/>
      <c r="X14" s="89">
        <v>97513.07</v>
      </c>
      <c r="Y14" s="90">
        <f aca="true" t="shared" si="6" ref="Y14:Y19">(R14+S14+T14)-(X14+W14)</f>
        <v>5743.049999999988</v>
      </c>
      <c r="Z14" s="82">
        <f t="shared" si="2"/>
        <v>5.561946352429274</v>
      </c>
      <c r="AA14" s="76">
        <v>3</v>
      </c>
      <c r="AB14" s="76">
        <v>2</v>
      </c>
    </row>
    <row r="15" spans="1:28" ht="22.5">
      <c r="A15" s="78" t="s">
        <v>8</v>
      </c>
      <c r="B15" s="83" t="s">
        <v>140</v>
      </c>
      <c r="C15" s="84">
        <f>H15</f>
        <v>2</v>
      </c>
      <c r="D15" s="84">
        <f>I15</f>
        <v>2</v>
      </c>
      <c r="E15" s="85">
        <v>2</v>
      </c>
      <c r="F15" s="85"/>
      <c r="G15" s="80">
        <f t="shared" si="0"/>
        <v>1</v>
      </c>
      <c r="H15" s="85">
        <v>2</v>
      </c>
      <c r="I15" s="86">
        <f>SUM(J15:N15)</f>
        <v>2</v>
      </c>
      <c r="J15" s="87"/>
      <c r="K15" s="87"/>
      <c r="L15" s="87">
        <v>2</v>
      </c>
      <c r="M15" s="87"/>
      <c r="N15" s="87"/>
      <c r="O15" s="88"/>
      <c r="P15" s="89">
        <v>8955.02</v>
      </c>
      <c r="Q15" s="90">
        <f>SUM(R15:V15)</f>
        <v>8955.02</v>
      </c>
      <c r="R15" s="89"/>
      <c r="S15" s="89"/>
      <c r="T15" s="89">
        <v>8955.02</v>
      </c>
      <c r="U15" s="89"/>
      <c r="V15" s="89"/>
      <c r="W15" s="89">
        <v>8955.02</v>
      </c>
      <c r="X15" s="89"/>
      <c r="Y15" s="90">
        <f>(R15+S15+T15)-(X15+W15)</f>
        <v>0</v>
      </c>
      <c r="Z15" s="82">
        <f t="shared" si="2"/>
        <v>0</v>
      </c>
      <c r="AA15" s="76"/>
      <c r="AB15" s="76"/>
    </row>
    <row r="16" spans="1:28" ht="22.5">
      <c r="A16" s="78" t="s">
        <v>9</v>
      </c>
      <c r="B16" s="83" t="s">
        <v>141</v>
      </c>
      <c r="C16" s="84">
        <f>H16</f>
        <v>0</v>
      </c>
      <c r="D16" s="84">
        <f>I16</f>
        <v>0</v>
      </c>
      <c r="E16" s="91"/>
      <c r="F16" s="91"/>
      <c r="G16" s="80" t="e">
        <f t="shared" si="0"/>
        <v>#DIV/0!</v>
      </c>
      <c r="H16" s="85"/>
      <c r="I16" s="86">
        <f>SUM(J16:N16)</f>
        <v>0</v>
      </c>
      <c r="J16" s="87"/>
      <c r="K16" s="87"/>
      <c r="L16" s="87"/>
      <c r="M16" s="87"/>
      <c r="N16" s="87"/>
      <c r="O16" s="88"/>
      <c r="P16" s="89"/>
      <c r="Q16" s="90">
        <f>SUM(R16:V16)</f>
        <v>0</v>
      </c>
      <c r="R16" s="89"/>
      <c r="S16" s="89"/>
      <c r="T16" s="89"/>
      <c r="U16" s="89"/>
      <c r="V16" s="89"/>
      <c r="W16" s="89"/>
      <c r="X16" s="89"/>
      <c r="Y16" s="90">
        <f>(R16+S16+T16)-(X16+W16)</f>
        <v>0</v>
      </c>
      <c r="Z16" s="82" t="e">
        <f t="shared" si="2"/>
        <v>#DIV/0!</v>
      </c>
      <c r="AA16" s="76"/>
      <c r="AB16" s="76"/>
    </row>
    <row r="17" spans="1:28" ht="12.75">
      <c r="A17" s="78" t="s">
        <v>27</v>
      </c>
      <c r="B17" s="108" t="s">
        <v>127</v>
      </c>
      <c r="C17" s="84">
        <f t="shared" si="3"/>
        <v>953</v>
      </c>
      <c r="D17" s="84">
        <f t="shared" si="3"/>
        <v>936</v>
      </c>
      <c r="E17" s="85">
        <v>1672</v>
      </c>
      <c r="F17" s="85">
        <v>94</v>
      </c>
      <c r="G17" s="80">
        <f t="shared" si="0"/>
        <v>1.7863247863247864</v>
      </c>
      <c r="H17" s="85">
        <v>953</v>
      </c>
      <c r="I17" s="86">
        <f t="shared" si="4"/>
        <v>936</v>
      </c>
      <c r="J17" s="87">
        <v>275</v>
      </c>
      <c r="K17" s="87">
        <v>24</v>
      </c>
      <c r="L17" s="87">
        <v>392</v>
      </c>
      <c r="M17" s="87">
        <v>11</v>
      </c>
      <c r="N17" s="87">
        <v>234</v>
      </c>
      <c r="O17" s="88">
        <v>104</v>
      </c>
      <c r="P17" s="89">
        <v>19121830.47</v>
      </c>
      <c r="Q17" s="90">
        <f t="shared" si="5"/>
        <v>18968424.6</v>
      </c>
      <c r="R17" s="89">
        <v>5358850.79</v>
      </c>
      <c r="S17" s="89">
        <v>192089.95</v>
      </c>
      <c r="T17" s="89">
        <v>10581959.57</v>
      </c>
      <c r="U17" s="89">
        <v>153067.18</v>
      </c>
      <c r="V17" s="89">
        <v>2682457.11</v>
      </c>
      <c r="W17" s="89">
        <v>10766458.16</v>
      </c>
      <c r="X17" s="89">
        <v>5057392.49</v>
      </c>
      <c r="Y17" s="90">
        <f t="shared" si="6"/>
        <v>309049.66000000015</v>
      </c>
      <c r="Z17" s="82">
        <f t="shared" si="2"/>
        <v>1.9156484826750955</v>
      </c>
      <c r="AA17" s="76">
        <v>62</v>
      </c>
      <c r="AB17" s="76">
        <v>13</v>
      </c>
    </row>
    <row r="18" spans="1:28" ht="12.75">
      <c r="A18" s="78" t="s">
        <v>28</v>
      </c>
      <c r="B18" s="83" t="s">
        <v>142</v>
      </c>
      <c r="C18" s="84">
        <f t="shared" si="3"/>
        <v>56</v>
      </c>
      <c r="D18" s="84">
        <f t="shared" si="3"/>
        <v>56</v>
      </c>
      <c r="E18" s="92">
        <v>123</v>
      </c>
      <c r="F18" s="85">
        <v>9</v>
      </c>
      <c r="G18" s="80">
        <f t="shared" si="0"/>
        <v>2.1964285714285716</v>
      </c>
      <c r="H18" s="85">
        <v>56</v>
      </c>
      <c r="I18" s="86">
        <f t="shared" si="4"/>
        <v>56</v>
      </c>
      <c r="J18" s="87">
        <v>33</v>
      </c>
      <c r="K18" s="87">
        <v>2</v>
      </c>
      <c r="L18" s="87">
        <v>17</v>
      </c>
      <c r="M18" s="87"/>
      <c r="N18" s="87">
        <v>4</v>
      </c>
      <c r="O18" s="88" t="s">
        <v>14</v>
      </c>
      <c r="P18" s="89">
        <v>5386.2</v>
      </c>
      <c r="Q18" s="90">
        <f t="shared" si="5"/>
        <v>5385.320000000001</v>
      </c>
      <c r="R18" s="89">
        <v>3430.43</v>
      </c>
      <c r="S18" s="89">
        <v>210.44</v>
      </c>
      <c r="T18" s="89">
        <v>1640.15</v>
      </c>
      <c r="U18" s="89"/>
      <c r="V18" s="89">
        <v>104.3</v>
      </c>
      <c r="W18" s="89">
        <v>1831.06</v>
      </c>
      <c r="X18" s="89">
        <v>2661.98</v>
      </c>
      <c r="Y18" s="90">
        <f t="shared" si="6"/>
        <v>787.9800000000005</v>
      </c>
      <c r="Z18" s="82">
        <f t="shared" si="2"/>
        <v>14.92098117409138</v>
      </c>
      <c r="AA18" s="76"/>
      <c r="AB18" s="76">
        <v>4</v>
      </c>
    </row>
    <row r="19" spans="1:28" ht="22.5">
      <c r="A19" s="78" t="s">
        <v>29</v>
      </c>
      <c r="B19" s="83" t="s">
        <v>143</v>
      </c>
      <c r="C19" s="84">
        <f>H19</f>
        <v>0</v>
      </c>
      <c r="D19" s="84">
        <f t="shared" si="3"/>
        <v>0</v>
      </c>
      <c r="E19" s="92"/>
      <c r="F19" s="85"/>
      <c r="G19" s="80" t="e">
        <f t="shared" si="0"/>
        <v>#DIV/0!</v>
      </c>
      <c r="H19" s="85"/>
      <c r="I19" s="86">
        <f t="shared" si="4"/>
        <v>0</v>
      </c>
      <c r="J19" s="87"/>
      <c r="K19" s="87"/>
      <c r="L19" s="87"/>
      <c r="M19" s="87"/>
      <c r="N19" s="87"/>
      <c r="O19" s="88" t="s">
        <v>14</v>
      </c>
      <c r="P19" s="89"/>
      <c r="Q19" s="90">
        <f t="shared" si="5"/>
        <v>0</v>
      </c>
      <c r="R19" s="89"/>
      <c r="S19" s="89"/>
      <c r="T19" s="89"/>
      <c r="U19" s="89"/>
      <c r="V19" s="89"/>
      <c r="W19" s="89"/>
      <c r="X19" s="89"/>
      <c r="Y19" s="90">
        <f t="shared" si="6"/>
        <v>0</v>
      </c>
      <c r="Z19" s="82" t="e">
        <f t="shared" si="2"/>
        <v>#DIV/0!</v>
      </c>
      <c r="AA19" s="76"/>
      <c r="AB19" s="76"/>
    </row>
    <row r="20" spans="1:28" ht="12.75">
      <c r="A20" s="78" t="s">
        <v>30</v>
      </c>
      <c r="B20" s="83" t="s">
        <v>31</v>
      </c>
      <c r="C20" s="84">
        <f>H20</f>
        <v>0</v>
      </c>
      <c r="D20" s="84">
        <f>I20</f>
        <v>0</v>
      </c>
      <c r="E20" s="92"/>
      <c r="F20" s="85"/>
      <c r="G20" s="80" t="e">
        <f t="shared" si="0"/>
        <v>#DIV/0!</v>
      </c>
      <c r="H20" s="85"/>
      <c r="I20" s="86">
        <f>SUM(J20:N20)</f>
        <v>0</v>
      </c>
      <c r="J20" s="87"/>
      <c r="K20" s="87"/>
      <c r="L20" s="87"/>
      <c r="M20" s="87"/>
      <c r="N20" s="87"/>
      <c r="O20" s="88" t="s">
        <v>14</v>
      </c>
      <c r="P20" s="93" t="s">
        <v>16</v>
      </c>
      <c r="Q20" s="90" t="s">
        <v>16</v>
      </c>
      <c r="R20" s="93" t="s">
        <v>16</v>
      </c>
      <c r="S20" s="93" t="s">
        <v>16</v>
      </c>
      <c r="T20" s="93" t="s">
        <v>16</v>
      </c>
      <c r="U20" s="93" t="s">
        <v>16</v>
      </c>
      <c r="V20" s="93" t="s">
        <v>16</v>
      </c>
      <c r="W20" s="93" t="s">
        <v>16</v>
      </c>
      <c r="X20" s="93" t="s">
        <v>16</v>
      </c>
      <c r="Y20" s="90" t="s">
        <v>16</v>
      </c>
      <c r="Z20" s="82" t="s">
        <v>16</v>
      </c>
      <c r="AA20" s="90" t="s">
        <v>16</v>
      </c>
      <c r="AB20" s="82" t="s">
        <v>16</v>
      </c>
    </row>
    <row r="21" spans="1:28" s="7" customFormat="1" ht="18.75" customHeight="1">
      <c r="A21" s="107" t="s">
        <v>144</v>
      </c>
      <c r="B21" s="10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00"/>
      <c r="W21" s="100"/>
      <c r="X21" s="100"/>
      <c r="Y21" s="100"/>
      <c r="Z21" s="100"/>
      <c r="AA21" s="100"/>
      <c r="AB21" s="100"/>
    </row>
    <row r="22" spans="1:28" s="7" customFormat="1" ht="21.75" customHeight="1">
      <c r="A22" s="26" t="s">
        <v>6</v>
      </c>
      <c r="B22" s="24" t="s">
        <v>34</v>
      </c>
      <c r="C22" s="84">
        <f>H22</f>
        <v>875</v>
      </c>
      <c r="D22" s="84">
        <f>I22</f>
        <v>865</v>
      </c>
      <c r="E22" s="3">
        <v>1475</v>
      </c>
      <c r="F22" s="21">
        <v>81</v>
      </c>
      <c r="G22" s="80">
        <f>E22/I22</f>
        <v>1.7052023121387283</v>
      </c>
      <c r="H22" s="3">
        <v>875</v>
      </c>
      <c r="I22" s="86">
        <f>SUM(J22:N22)</f>
        <v>865</v>
      </c>
      <c r="J22" s="3">
        <v>229</v>
      </c>
      <c r="K22" s="3">
        <v>23</v>
      </c>
      <c r="L22" s="3">
        <v>368</v>
      </c>
      <c r="M22" s="27">
        <v>9</v>
      </c>
      <c r="N22" s="28">
        <v>236</v>
      </c>
      <c r="O22" s="88">
        <v>102</v>
      </c>
      <c r="P22" s="27">
        <v>16792355.46</v>
      </c>
      <c r="Q22" s="90">
        <f>SUM(R22:V22)</f>
        <v>16728917.47</v>
      </c>
      <c r="R22" s="27">
        <v>4969790.63</v>
      </c>
      <c r="S22" s="27">
        <v>84404.11</v>
      </c>
      <c r="T22" s="27">
        <v>8839258.33</v>
      </c>
      <c r="U22" s="29">
        <v>152918.65</v>
      </c>
      <c r="V22" s="136">
        <v>2682545.75</v>
      </c>
      <c r="W22" s="136">
        <v>8908212.9</v>
      </c>
      <c r="X22" s="136">
        <v>4713816.97</v>
      </c>
      <c r="Y22" s="90">
        <f>(R22+S22+T22)-(X22+W22)</f>
        <v>271423.19999999925</v>
      </c>
      <c r="Z22" s="82">
        <f>100-((X22+W22)/(R22+S22+T22)*100)</f>
        <v>1.9536050442785893</v>
      </c>
      <c r="AA22" s="137">
        <v>40</v>
      </c>
      <c r="AB22" s="137">
        <v>11</v>
      </c>
    </row>
    <row r="23" spans="10:16" ht="12.75">
      <c r="J23" s="94"/>
      <c r="K23" s="94"/>
      <c r="L23" s="94"/>
      <c r="M23" s="94"/>
      <c r="N23" s="94"/>
      <c r="O23" s="94"/>
      <c r="P23" s="94"/>
    </row>
    <row r="24" spans="10:16" ht="12.75">
      <c r="J24" s="94"/>
      <c r="K24" s="94"/>
      <c r="L24" s="94"/>
      <c r="M24" s="94"/>
      <c r="N24" s="94"/>
      <c r="O24" s="94"/>
      <c r="P24" s="94"/>
    </row>
    <row r="25" spans="1:18" ht="12.75">
      <c r="A25" s="154" t="s">
        <v>47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</row>
    <row r="26" spans="1:23" s="97" customFormat="1" ht="29.25" customHeight="1">
      <c r="A26" s="155" t="s">
        <v>149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96"/>
      <c r="W26" s="96"/>
    </row>
    <row r="27" spans="1:18" s="22" customFormat="1" ht="12.75">
      <c r="A27" s="152" t="s">
        <v>146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56"/>
    </row>
    <row r="28" spans="1:18" s="41" customFormat="1" ht="12.75">
      <c r="A28" s="153" t="s">
        <v>109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56"/>
    </row>
    <row r="29" spans="1:17" s="7" customFormat="1" ht="12.75">
      <c r="A29" s="153" t="s">
        <v>86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s="7" customFormat="1" ht="12.75">
      <c r="A30" s="153" t="s">
        <v>87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23" s="97" customFormat="1" ht="12.75">
      <c r="A31" s="130" t="s">
        <v>147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spans="1:23" s="97" customFormat="1" ht="12.7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96"/>
      <c r="W32" s="96"/>
    </row>
    <row r="33" spans="1:26" ht="15.75">
      <c r="A33" s="98" t="s">
        <v>107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15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2" s="7" customFormat="1" ht="15.75">
      <c r="A35" s="161" t="s">
        <v>171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7" s="7" customFormat="1" ht="15.75">
      <c r="A36" s="6"/>
      <c r="E36" s="163" t="s">
        <v>4</v>
      </c>
      <c r="F36" s="163"/>
      <c r="G36" s="8"/>
    </row>
    <row r="37" s="7" customFormat="1" ht="12.75">
      <c r="B37" s="22"/>
    </row>
    <row r="38" ht="12.75">
      <c r="A38" s="40" t="s">
        <v>172</v>
      </c>
    </row>
  </sheetData>
  <sheetProtection formatCells="0" formatColumns="0" formatRows="0"/>
  <mergeCells count="37"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P9:V9"/>
    <mergeCell ref="A32:U32"/>
    <mergeCell ref="A30:Q30"/>
    <mergeCell ref="A35:L35"/>
    <mergeCell ref="A9:A11"/>
    <mergeCell ref="B9:B11"/>
    <mergeCell ref="C9:D10"/>
    <mergeCell ref="E9:F10"/>
    <mergeCell ref="G9:G11"/>
    <mergeCell ref="H9:N9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H4:P4"/>
    <mergeCell ref="E5:O5"/>
    <mergeCell ref="E6:O6"/>
    <mergeCell ref="A27:Q27"/>
    <mergeCell ref="A28:Q28"/>
    <mergeCell ref="A29:Q29"/>
    <mergeCell ref="A25:R25"/>
    <mergeCell ref="A26:U26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4">
      <selection activeCell="AE14" sqref="AE14"/>
    </sheetView>
  </sheetViews>
  <sheetFormatPr defaultColWidth="9.140625" defaultRowHeight="12.75"/>
  <cols>
    <col min="1" max="1" width="6.28125" style="30" customWidth="1"/>
    <col min="2" max="2" width="25.421875" style="31" customWidth="1"/>
    <col min="3" max="3" width="10.28125" style="31" customWidth="1"/>
    <col min="4" max="4" width="7.140625" style="31" customWidth="1"/>
    <col min="5" max="5" width="8.00390625" style="31" customWidth="1"/>
    <col min="6" max="6" width="7.140625" style="31" customWidth="1"/>
    <col min="7" max="7" width="8.421875" style="31" customWidth="1"/>
    <col min="8" max="8" width="7.8515625" style="31" customWidth="1"/>
    <col min="9" max="9" width="5.8515625" style="31" customWidth="1"/>
    <col min="10" max="10" width="8.8515625" style="31" customWidth="1"/>
    <col min="11" max="11" width="7.57421875" style="31" customWidth="1"/>
    <col min="12" max="12" width="6.7109375" style="31" customWidth="1"/>
    <col min="13" max="13" width="6.00390625" style="31" customWidth="1"/>
    <col min="14" max="15" width="6.421875" style="31" customWidth="1"/>
    <col min="16" max="16" width="7.7109375" style="31" customWidth="1"/>
    <col min="17" max="17" width="8.140625" style="31" customWidth="1"/>
    <col min="18" max="18" width="8.421875" style="31" customWidth="1"/>
    <col min="19" max="19" width="10.140625" style="31" customWidth="1"/>
    <col min="20" max="20" width="11.28125" style="31" customWidth="1"/>
    <col min="21" max="21" width="9.28125" style="31" customWidth="1"/>
    <col min="22" max="22" width="9.8515625" style="31" customWidth="1"/>
    <col min="23" max="23" width="8.421875" style="31" customWidth="1"/>
    <col min="24" max="24" width="11.28125" style="31" customWidth="1"/>
    <col min="25" max="25" width="10.57421875" style="31" customWidth="1"/>
    <col min="26" max="26" width="10.421875" style="31" customWidth="1"/>
    <col min="27" max="27" width="13.00390625" style="31" customWidth="1"/>
    <col min="28" max="28" width="12.00390625" style="31" customWidth="1"/>
    <col min="29" max="29" width="9.421875" style="31" customWidth="1"/>
    <col min="30" max="30" width="9.140625" style="31" customWidth="1"/>
    <col min="31" max="31" width="18.00390625" style="31" customWidth="1"/>
    <col min="32" max="16384" width="9.140625" style="31" customWidth="1"/>
  </cols>
  <sheetData>
    <row r="1" spans="1:27" s="7" customFormat="1" ht="12.75" customHeight="1">
      <c r="A1" s="9"/>
      <c r="Z1" s="163" t="s">
        <v>66</v>
      </c>
      <c r="AA1" s="163"/>
    </row>
    <row r="2" spans="1:23" s="13" customFormat="1" ht="15.75">
      <c r="A2" s="12"/>
      <c r="B2" s="164" t="s">
        <v>148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4" s="15" customFormat="1" ht="15.75" customHeight="1">
      <c r="A3" s="14"/>
      <c r="D3" s="16"/>
      <c r="E3" s="16"/>
      <c r="F3" s="16"/>
      <c r="G3" s="16"/>
      <c r="H3" s="16"/>
      <c r="I3" s="16"/>
      <c r="J3" s="16" t="s">
        <v>15</v>
      </c>
      <c r="K3" s="165" t="s">
        <v>169</v>
      </c>
      <c r="L3" s="165"/>
      <c r="M3" s="165"/>
      <c r="N3" s="165"/>
      <c r="O3" s="165"/>
      <c r="P3" s="165"/>
      <c r="Q3" s="165"/>
      <c r="R3" s="16"/>
      <c r="S3" s="16"/>
      <c r="T3" s="16"/>
      <c r="U3" s="16"/>
      <c r="V3" s="16"/>
      <c r="W3" s="16"/>
      <c r="X3" s="16"/>
    </row>
    <row r="4" spans="1:24" s="13" customFormat="1" ht="15" customHeight="1">
      <c r="A4" s="12"/>
      <c r="B4" s="17"/>
      <c r="C4" s="17"/>
      <c r="D4" s="17"/>
      <c r="E4" s="17"/>
      <c r="F4" s="17"/>
      <c r="G4" s="17"/>
      <c r="H4" s="17"/>
      <c r="I4" s="17"/>
      <c r="J4" s="149" t="s">
        <v>3</v>
      </c>
      <c r="K4" s="149"/>
      <c r="L4" s="149"/>
      <c r="M4" s="149"/>
      <c r="N4" s="149"/>
      <c r="O4" s="149"/>
      <c r="P4" s="149"/>
      <c r="Q4" s="149"/>
      <c r="R4" s="149"/>
      <c r="S4" s="17"/>
      <c r="T4" s="17"/>
      <c r="U4" s="17"/>
      <c r="V4" s="17"/>
      <c r="W4" s="17"/>
      <c r="X4" s="17"/>
    </row>
    <row r="5" spans="1:28" s="70" customFormat="1" ht="15.75" customHeight="1">
      <c r="A5" s="69"/>
      <c r="B5" s="71"/>
      <c r="C5" s="71"/>
      <c r="D5" s="166"/>
      <c r="E5" s="166"/>
      <c r="F5" s="166"/>
      <c r="G5" s="166"/>
      <c r="H5" s="166"/>
      <c r="I5" s="166"/>
      <c r="J5" s="166"/>
      <c r="K5" s="166"/>
      <c r="L5" s="72"/>
      <c r="M5" s="72"/>
      <c r="N5" s="72"/>
      <c r="O5" s="72"/>
      <c r="P5" s="72"/>
      <c r="Q5" s="72"/>
      <c r="R5" s="72"/>
      <c r="S5" s="72"/>
      <c r="T5" s="72"/>
      <c r="U5" s="72"/>
      <c r="V5" s="71"/>
      <c r="W5" s="71"/>
      <c r="X5" s="71"/>
      <c r="Y5" s="71"/>
      <c r="Z5" s="71"/>
      <c r="AA5" s="71"/>
      <c r="AB5" s="13" t="s">
        <v>32</v>
      </c>
    </row>
    <row r="6" spans="1:27" s="70" customFormat="1" ht="12.75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31" ht="21.75" customHeight="1">
      <c r="A7" s="162" t="s">
        <v>1</v>
      </c>
      <c r="B7" s="160" t="s">
        <v>67</v>
      </c>
      <c r="C7" s="169" t="s">
        <v>68</v>
      </c>
      <c r="D7" s="159" t="s">
        <v>35</v>
      </c>
      <c r="E7" s="159"/>
      <c r="F7" s="159" t="s">
        <v>91</v>
      </c>
      <c r="G7" s="159"/>
      <c r="H7" s="159" t="s">
        <v>18</v>
      </c>
      <c r="I7" s="159" t="s">
        <v>17</v>
      </c>
      <c r="J7" s="159"/>
      <c r="K7" s="159"/>
      <c r="L7" s="159"/>
      <c r="M7" s="159"/>
      <c r="N7" s="159"/>
      <c r="O7" s="159"/>
      <c r="P7" s="156" t="s">
        <v>25</v>
      </c>
      <c r="Q7" s="159" t="s">
        <v>84</v>
      </c>
      <c r="R7" s="159"/>
      <c r="S7" s="159"/>
      <c r="T7" s="159"/>
      <c r="U7" s="159"/>
      <c r="V7" s="159"/>
      <c r="W7" s="159"/>
      <c r="X7" s="156" t="s">
        <v>45</v>
      </c>
      <c r="Y7" s="159" t="s">
        <v>46</v>
      </c>
      <c r="Z7" s="160" t="s">
        <v>0</v>
      </c>
      <c r="AA7" s="160"/>
      <c r="AB7" s="156" t="s">
        <v>92</v>
      </c>
      <c r="AC7" s="156" t="s">
        <v>93</v>
      </c>
      <c r="AD7" s="171" t="s">
        <v>69</v>
      </c>
      <c r="AE7" s="171" t="s">
        <v>111</v>
      </c>
    </row>
    <row r="8" spans="1:31" ht="12.75">
      <c r="A8" s="162"/>
      <c r="B8" s="160"/>
      <c r="C8" s="169"/>
      <c r="D8" s="159"/>
      <c r="E8" s="159"/>
      <c r="F8" s="159"/>
      <c r="G8" s="159"/>
      <c r="H8" s="159"/>
      <c r="I8" s="159" t="s">
        <v>36</v>
      </c>
      <c r="J8" s="159" t="s">
        <v>37</v>
      </c>
      <c r="K8" s="159" t="s">
        <v>12</v>
      </c>
      <c r="L8" s="159"/>
      <c r="M8" s="159"/>
      <c r="N8" s="159"/>
      <c r="O8" s="159"/>
      <c r="P8" s="157"/>
      <c r="Q8" s="159" t="s">
        <v>36</v>
      </c>
      <c r="R8" s="159" t="s">
        <v>37</v>
      </c>
      <c r="S8" s="159" t="s">
        <v>12</v>
      </c>
      <c r="T8" s="159"/>
      <c r="U8" s="159"/>
      <c r="V8" s="159"/>
      <c r="W8" s="159"/>
      <c r="X8" s="157"/>
      <c r="Y8" s="159"/>
      <c r="Z8" s="160" t="s">
        <v>32</v>
      </c>
      <c r="AA8" s="167" t="s">
        <v>13</v>
      </c>
      <c r="AB8" s="157"/>
      <c r="AC8" s="157"/>
      <c r="AD8" s="172"/>
      <c r="AE8" s="172"/>
    </row>
    <row r="9" spans="1:31" ht="101.25" customHeight="1">
      <c r="A9" s="162"/>
      <c r="B9" s="160"/>
      <c r="C9" s="169"/>
      <c r="D9" s="73" t="s">
        <v>36</v>
      </c>
      <c r="E9" s="73" t="s">
        <v>40</v>
      </c>
      <c r="F9" s="73" t="s">
        <v>39</v>
      </c>
      <c r="G9" s="73" t="s">
        <v>94</v>
      </c>
      <c r="H9" s="159"/>
      <c r="I9" s="159"/>
      <c r="J9" s="159"/>
      <c r="K9" s="73" t="s">
        <v>26</v>
      </c>
      <c r="L9" s="73" t="s">
        <v>95</v>
      </c>
      <c r="M9" s="73" t="s">
        <v>96</v>
      </c>
      <c r="N9" s="73" t="s">
        <v>97</v>
      </c>
      <c r="O9" s="73" t="s">
        <v>98</v>
      </c>
      <c r="P9" s="158"/>
      <c r="Q9" s="159"/>
      <c r="R9" s="159"/>
      <c r="S9" s="73" t="s">
        <v>99</v>
      </c>
      <c r="T9" s="73" t="s">
        <v>100</v>
      </c>
      <c r="U9" s="73" t="s">
        <v>101</v>
      </c>
      <c r="V9" s="73" t="s">
        <v>102</v>
      </c>
      <c r="W9" s="73" t="s">
        <v>103</v>
      </c>
      <c r="X9" s="158"/>
      <c r="Y9" s="159"/>
      <c r="Z9" s="160"/>
      <c r="AA9" s="168"/>
      <c r="AB9" s="158"/>
      <c r="AC9" s="158"/>
      <c r="AD9" s="173"/>
      <c r="AE9" s="173"/>
    </row>
    <row r="10" spans="1:31" s="77" customFormat="1" ht="30" customHeight="1">
      <c r="A10" s="74">
        <v>1</v>
      </c>
      <c r="B10" s="36">
        <v>2</v>
      </c>
      <c r="C10" s="36" t="s">
        <v>110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75" t="s">
        <v>108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6">
        <v>16</v>
      </c>
      <c r="R10" s="75" t="s">
        <v>104</v>
      </c>
      <c r="S10" s="36">
        <v>18</v>
      </c>
      <c r="T10" s="36">
        <v>19</v>
      </c>
      <c r="U10" s="36">
        <v>20</v>
      </c>
      <c r="V10" s="36">
        <v>21</v>
      </c>
      <c r="W10" s="36">
        <v>22</v>
      </c>
      <c r="X10" s="36">
        <v>23</v>
      </c>
      <c r="Y10" s="36">
        <v>24</v>
      </c>
      <c r="Z10" s="75" t="s">
        <v>105</v>
      </c>
      <c r="AA10" s="75" t="s">
        <v>106</v>
      </c>
      <c r="AB10" s="76">
        <v>27</v>
      </c>
      <c r="AC10" s="76">
        <v>28</v>
      </c>
      <c r="AD10" s="76">
        <v>29</v>
      </c>
      <c r="AE10" s="76">
        <v>30</v>
      </c>
    </row>
    <row r="11" spans="1:31" ht="21">
      <c r="A11" s="78" t="s">
        <v>5</v>
      </c>
      <c r="B11" s="79" t="s">
        <v>129</v>
      </c>
      <c r="C11" s="101">
        <f>SUM(C12:C14)</f>
        <v>368</v>
      </c>
      <c r="D11" s="57">
        <f>SUM(D12:D14)</f>
        <v>118</v>
      </c>
      <c r="E11" s="57">
        <f>SUM(E12:E14)</f>
        <v>109</v>
      </c>
      <c r="F11" s="57">
        <f>SUM(F12:F14)</f>
        <v>435</v>
      </c>
      <c r="G11" s="57">
        <f>SUM(G12:G14)</f>
        <v>21</v>
      </c>
      <c r="H11" s="80">
        <f>F11/J11</f>
        <v>3.9908256880733943</v>
      </c>
      <c r="I11" s="57">
        <f aca="true" t="shared" si="0" ref="I11:Z11">SUM(I12:I14)</f>
        <v>118</v>
      </c>
      <c r="J11" s="57">
        <f t="shared" si="0"/>
        <v>109</v>
      </c>
      <c r="K11" s="57">
        <f t="shared" si="0"/>
        <v>81</v>
      </c>
      <c r="L11" s="57">
        <f t="shared" si="0"/>
        <v>11</v>
      </c>
      <c r="M11" s="57">
        <f t="shared" si="0"/>
        <v>7</v>
      </c>
      <c r="N11" s="57">
        <f t="shared" si="0"/>
        <v>0</v>
      </c>
      <c r="O11" s="57">
        <f t="shared" si="0"/>
        <v>10</v>
      </c>
      <c r="P11" s="57">
        <f t="shared" si="0"/>
        <v>29</v>
      </c>
      <c r="Q11" s="81">
        <f t="shared" si="0"/>
        <v>509517.27</v>
      </c>
      <c r="R11" s="81">
        <f t="shared" si="0"/>
        <v>485884.02</v>
      </c>
      <c r="S11" s="81">
        <f t="shared" si="0"/>
        <v>393362.46</v>
      </c>
      <c r="T11" s="81">
        <f t="shared" si="0"/>
        <v>46536.14</v>
      </c>
      <c r="U11" s="81">
        <f t="shared" si="0"/>
        <v>19194.99</v>
      </c>
      <c r="V11" s="81">
        <f t="shared" si="0"/>
        <v>0</v>
      </c>
      <c r="W11" s="81">
        <f t="shared" si="0"/>
        <v>26790.43</v>
      </c>
      <c r="X11" s="81">
        <f t="shared" si="0"/>
        <v>63460.549999999996</v>
      </c>
      <c r="Y11" s="81">
        <f t="shared" si="0"/>
        <v>284332.51</v>
      </c>
      <c r="Z11" s="81">
        <f t="shared" si="0"/>
        <v>111300.53000000001</v>
      </c>
      <c r="AA11" s="82">
        <f>100-((Y11+X11)/(S11+T11+U11)*100)</f>
        <v>24.243538229318347</v>
      </c>
      <c r="AB11" s="57">
        <f>SUM(AB12:AB14)</f>
        <v>15</v>
      </c>
      <c r="AC11" s="57">
        <f>SUM(AC12:AC14)</f>
        <v>2</v>
      </c>
      <c r="AD11" s="57">
        <f>SUM(AD12:AD14)</f>
        <v>0</v>
      </c>
      <c r="AE11" s="102"/>
    </row>
    <row r="12" spans="1:31" ht="51">
      <c r="A12" s="78" t="s">
        <v>7</v>
      </c>
      <c r="B12" s="83" t="s">
        <v>139</v>
      </c>
      <c r="C12" s="83">
        <v>69</v>
      </c>
      <c r="D12" s="84">
        <f aca="true" t="shared" si="1" ref="D12:E14">I12</f>
        <v>2</v>
      </c>
      <c r="E12" s="84">
        <f t="shared" si="1"/>
        <v>2</v>
      </c>
      <c r="F12" s="85">
        <v>8</v>
      </c>
      <c r="G12" s="85">
        <v>2</v>
      </c>
      <c r="H12" s="80">
        <f>F12/J12</f>
        <v>4</v>
      </c>
      <c r="I12" s="85">
        <v>2</v>
      </c>
      <c r="J12" s="86">
        <f>SUM(K12:O12)</f>
        <v>2</v>
      </c>
      <c r="K12" s="87">
        <v>2</v>
      </c>
      <c r="L12" s="87"/>
      <c r="M12" s="87"/>
      <c r="N12" s="87"/>
      <c r="O12" s="87"/>
      <c r="P12" s="88"/>
      <c r="Q12" s="89">
        <v>24311</v>
      </c>
      <c r="R12" s="90">
        <f>SUM(S12:W12)</f>
        <v>24311</v>
      </c>
      <c r="S12" s="89">
        <v>24311</v>
      </c>
      <c r="T12" s="89"/>
      <c r="U12" s="89"/>
      <c r="V12" s="89"/>
      <c r="W12" s="89"/>
      <c r="X12" s="89"/>
      <c r="Y12" s="89">
        <v>23667.05</v>
      </c>
      <c r="Z12" s="90">
        <f>(S12+T12+U12)-(Y12+X12)</f>
        <v>643.9500000000007</v>
      </c>
      <c r="AA12" s="82">
        <f>100-((Y12+X12)/(S12+T12+U12)*100)</f>
        <v>2.648800954300526</v>
      </c>
      <c r="AB12" s="91">
        <v>2</v>
      </c>
      <c r="AC12" s="91">
        <v>2</v>
      </c>
      <c r="AD12" s="91"/>
      <c r="AE12" s="91" t="s">
        <v>173</v>
      </c>
    </row>
    <row r="13" spans="1:31" ht="22.5">
      <c r="A13" s="78" t="s">
        <v>8</v>
      </c>
      <c r="B13" s="83" t="s">
        <v>140</v>
      </c>
      <c r="C13" s="83"/>
      <c r="D13" s="84"/>
      <c r="E13" s="84"/>
      <c r="F13" s="85"/>
      <c r="G13" s="85"/>
      <c r="H13" s="80"/>
      <c r="I13" s="85"/>
      <c r="J13" s="86"/>
      <c r="K13" s="87"/>
      <c r="L13" s="87"/>
      <c r="M13" s="87"/>
      <c r="N13" s="87"/>
      <c r="O13" s="87"/>
      <c r="P13" s="88"/>
      <c r="Q13" s="89"/>
      <c r="R13" s="90"/>
      <c r="S13" s="89"/>
      <c r="T13" s="89"/>
      <c r="U13" s="89"/>
      <c r="V13" s="89"/>
      <c r="W13" s="89"/>
      <c r="X13" s="89"/>
      <c r="Y13" s="89"/>
      <c r="Z13" s="90"/>
      <c r="AA13" s="82"/>
      <c r="AB13" s="91"/>
      <c r="AC13" s="91"/>
      <c r="AD13" s="91"/>
      <c r="AE13" s="91"/>
    </row>
    <row r="14" spans="1:31" ht="12.75">
      <c r="A14" s="78" t="s">
        <v>9</v>
      </c>
      <c r="B14" s="108" t="s">
        <v>127</v>
      </c>
      <c r="C14" s="83">
        <v>299</v>
      </c>
      <c r="D14" s="84">
        <f t="shared" si="1"/>
        <v>116</v>
      </c>
      <c r="E14" s="84">
        <f t="shared" si="1"/>
        <v>107</v>
      </c>
      <c r="F14" s="92">
        <v>427</v>
      </c>
      <c r="G14" s="85">
        <v>19</v>
      </c>
      <c r="H14" s="80">
        <f>F14/J14</f>
        <v>3.9906542056074765</v>
      </c>
      <c r="I14" s="85">
        <v>116</v>
      </c>
      <c r="J14" s="86">
        <f>SUM(K14:O14)</f>
        <v>107</v>
      </c>
      <c r="K14" s="87">
        <v>79</v>
      </c>
      <c r="L14" s="87">
        <v>11</v>
      </c>
      <c r="M14" s="87">
        <v>7</v>
      </c>
      <c r="N14" s="87"/>
      <c r="O14" s="87">
        <v>10</v>
      </c>
      <c r="P14" s="88">
        <v>29</v>
      </c>
      <c r="Q14" s="89">
        <v>485206.27</v>
      </c>
      <c r="R14" s="90">
        <f>SUM(S14:W14)</f>
        <v>461573.02</v>
      </c>
      <c r="S14" s="89">
        <v>369051.46</v>
      </c>
      <c r="T14" s="89">
        <v>46536.14</v>
      </c>
      <c r="U14" s="89">
        <v>19194.99</v>
      </c>
      <c r="V14" s="89"/>
      <c r="W14" s="89">
        <v>26790.43</v>
      </c>
      <c r="X14" s="89">
        <f>50189.24+464.53+12806.78</f>
        <v>63460.549999999996</v>
      </c>
      <c r="Y14" s="89">
        <v>260665.46</v>
      </c>
      <c r="Z14" s="90">
        <f>(S14+T14+U14)-(Y14+X14)</f>
        <v>110656.58000000002</v>
      </c>
      <c r="AA14" s="82">
        <f>100-((Y14+X14)/(S14+T14+U14)*100)</f>
        <v>25.45101449439362</v>
      </c>
      <c r="AB14" s="91">
        <v>13</v>
      </c>
      <c r="AC14" s="91"/>
      <c r="AD14" s="91"/>
      <c r="AE14" s="138" t="s">
        <v>174</v>
      </c>
    </row>
    <row r="15" spans="11:17" ht="12.75">
      <c r="K15" s="94"/>
      <c r="L15" s="94"/>
      <c r="M15" s="94"/>
      <c r="N15" s="94"/>
      <c r="O15" s="94"/>
      <c r="P15" s="94"/>
      <c r="Q15" s="94"/>
    </row>
    <row r="16" spans="11:17" ht="12.75">
      <c r="K16" s="94"/>
      <c r="L16" s="94"/>
      <c r="M16" s="94"/>
      <c r="N16" s="94"/>
      <c r="O16" s="94"/>
      <c r="P16" s="94"/>
      <c r="Q16" s="94"/>
    </row>
    <row r="17" spans="1:19" ht="12.75">
      <c r="A17" s="154" t="s">
        <v>47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19" ht="12.75">
      <c r="A18" s="61" t="s">
        <v>85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pans="1:24" s="97" customFormat="1" ht="29.25" customHeight="1">
      <c r="A19" s="155" t="s">
        <v>150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96"/>
      <c r="X19" s="96"/>
    </row>
    <row r="20" spans="1:24" s="97" customFormat="1" ht="12.7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96"/>
      <c r="X20" s="96"/>
    </row>
    <row r="21" spans="1:27" ht="15.75">
      <c r="A21" s="98" t="s">
        <v>107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16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3" s="7" customFormat="1" ht="15.75">
      <c r="A23" s="170" t="s">
        <v>171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1:8" s="7" customFormat="1" ht="15.75">
      <c r="A24" s="6"/>
      <c r="F24" s="163" t="s">
        <v>4</v>
      </c>
      <c r="G24" s="163"/>
      <c r="H24" s="8"/>
    </row>
    <row r="25" s="7" customFormat="1" ht="12.75">
      <c r="A25" s="23" t="s">
        <v>175</v>
      </c>
    </row>
    <row r="26" spans="2:3" s="7" customFormat="1" ht="12.75">
      <c r="B26" s="22"/>
      <c r="C26" s="22"/>
    </row>
  </sheetData>
  <sheetProtection formatCells="0" formatColumns="0" formatRows="0"/>
  <mergeCells count="34">
    <mergeCell ref="A7:A9"/>
    <mergeCell ref="B7:B9"/>
    <mergeCell ref="D7:E8"/>
    <mergeCell ref="F7:G8"/>
    <mergeCell ref="H7:H9"/>
    <mergeCell ref="I7:O7"/>
    <mergeCell ref="Y7:Y9"/>
    <mergeCell ref="Z7:AA7"/>
    <mergeCell ref="AD7:AD9"/>
    <mergeCell ref="AE7:AE9"/>
    <mergeCell ref="AB7:AB9"/>
    <mergeCell ref="D5:K5"/>
    <mergeCell ref="AA8:AA9"/>
    <mergeCell ref="P7:P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1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7.00390625" style="30" customWidth="1"/>
    <col min="2" max="2" width="38.7109375" style="31" customWidth="1"/>
    <col min="3" max="3" width="9.8515625" style="31" customWidth="1"/>
    <col min="4" max="4" width="11.7109375" style="31" customWidth="1"/>
    <col min="5" max="5" width="12.140625" style="31" customWidth="1"/>
    <col min="6" max="6" width="11.28125" style="31" customWidth="1"/>
    <col min="7" max="7" width="13.28125" style="31" customWidth="1"/>
    <col min="8" max="8" width="10.28125" style="31" customWidth="1"/>
    <col min="9" max="13" width="9.140625" style="31" customWidth="1"/>
    <col min="14" max="14" width="14.140625" style="31" customWidth="1"/>
    <col min="15" max="15" width="13.00390625" style="31" customWidth="1"/>
    <col min="16" max="16" width="16.421875" style="31" customWidth="1"/>
    <col min="17" max="17" width="11.57421875" style="31" customWidth="1"/>
    <col min="18" max="18" width="9.8515625" style="31" customWidth="1"/>
    <col min="19" max="19" width="10.140625" style="31" customWidth="1"/>
    <col min="20" max="23" width="9.140625" style="31" customWidth="1"/>
    <col min="24" max="24" width="11.00390625" style="31" customWidth="1"/>
    <col min="25" max="25" width="9.140625" style="31" customWidth="1"/>
    <col min="26" max="26" width="20.421875" style="31" customWidth="1"/>
    <col min="27" max="16384" width="9.140625" style="31" customWidth="1"/>
  </cols>
  <sheetData>
    <row r="2" ht="12.75" customHeight="1"/>
    <row r="3" spans="1:14" ht="18" customHeight="1">
      <c r="A3" s="33"/>
      <c r="B3" s="174" t="s">
        <v>151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s="35" customFormat="1" ht="15.75">
      <c r="A4" s="34" t="s">
        <v>15</v>
      </c>
      <c r="B4" s="175" t="s">
        <v>169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2:14" s="35" customFormat="1" ht="15" customHeight="1">
      <c r="B5" s="176" t="s">
        <v>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7" ht="12.75">
      <c r="A6" s="37"/>
      <c r="B6" s="38"/>
      <c r="C6" s="39"/>
      <c r="D6" s="39"/>
      <c r="E6" s="39"/>
      <c r="F6" s="39"/>
      <c r="G6" s="39"/>
    </row>
    <row r="7" spans="1:26" ht="20.25" customHeight="1">
      <c r="A7" s="193" t="s">
        <v>2</v>
      </c>
      <c r="B7" s="177" t="s">
        <v>38</v>
      </c>
      <c r="C7" s="178" t="s">
        <v>152</v>
      </c>
      <c r="D7" s="179"/>
      <c r="E7" s="179"/>
      <c r="F7" s="177" t="s">
        <v>88</v>
      </c>
      <c r="G7" s="177"/>
      <c r="H7" s="177"/>
      <c r="I7" s="177"/>
      <c r="J7" s="177"/>
      <c r="K7" s="177"/>
      <c r="L7" s="177"/>
      <c r="M7" s="177"/>
      <c r="N7" s="177"/>
      <c r="O7" s="177"/>
      <c r="P7" s="177" t="s">
        <v>112</v>
      </c>
      <c r="Q7" s="177"/>
      <c r="R7" s="177"/>
      <c r="S7" s="177"/>
      <c r="T7" s="182" t="s">
        <v>113</v>
      </c>
      <c r="U7" s="182" t="s">
        <v>114</v>
      </c>
      <c r="V7" s="178" t="s">
        <v>131</v>
      </c>
      <c r="W7" s="190"/>
      <c r="X7" s="183" t="s">
        <v>132</v>
      </c>
      <c r="Y7" s="184"/>
      <c r="Z7" s="187" t="s">
        <v>133</v>
      </c>
    </row>
    <row r="8" spans="1:26" ht="18.75" customHeight="1">
      <c r="A8" s="194"/>
      <c r="B8" s="177"/>
      <c r="C8" s="180"/>
      <c r="D8" s="181"/>
      <c r="E8" s="181"/>
      <c r="F8" s="177" t="s">
        <v>39</v>
      </c>
      <c r="G8" s="177"/>
      <c r="H8" s="177" t="s">
        <v>78</v>
      </c>
      <c r="I8" s="177"/>
      <c r="J8" s="177" t="s">
        <v>79</v>
      </c>
      <c r="K8" s="177"/>
      <c r="L8" s="177" t="s">
        <v>80</v>
      </c>
      <c r="M8" s="177"/>
      <c r="N8" s="177" t="s">
        <v>157</v>
      </c>
      <c r="O8" s="177" t="s">
        <v>158</v>
      </c>
      <c r="P8" s="177" t="s">
        <v>115</v>
      </c>
      <c r="Q8" s="177" t="s">
        <v>116</v>
      </c>
      <c r="R8" s="177" t="s">
        <v>117</v>
      </c>
      <c r="S8" s="177" t="s">
        <v>118</v>
      </c>
      <c r="T8" s="182"/>
      <c r="U8" s="182"/>
      <c r="V8" s="180"/>
      <c r="W8" s="191"/>
      <c r="X8" s="185"/>
      <c r="Y8" s="186"/>
      <c r="Z8" s="188"/>
    </row>
    <row r="9" spans="1:26" ht="102.75" customHeight="1">
      <c r="A9" s="195"/>
      <c r="B9" s="177"/>
      <c r="C9" s="105" t="s">
        <v>39</v>
      </c>
      <c r="D9" s="121" t="s">
        <v>76</v>
      </c>
      <c r="E9" s="121" t="s">
        <v>50</v>
      </c>
      <c r="F9" s="121" t="s">
        <v>153</v>
      </c>
      <c r="G9" s="121" t="s">
        <v>154</v>
      </c>
      <c r="H9" s="105" t="s">
        <v>155</v>
      </c>
      <c r="I9" s="105" t="s">
        <v>156</v>
      </c>
      <c r="J9" s="105" t="s">
        <v>155</v>
      </c>
      <c r="K9" s="105" t="s">
        <v>156</v>
      </c>
      <c r="L9" s="105" t="s">
        <v>155</v>
      </c>
      <c r="M9" s="105" t="s">
        <v>156</v>
      </c>
      <c r="N9" s="177"/>
      <c r="O9" s="177"/>
      <c r="P9" s="177"/>
      <c r="Q9" s="177"/>
      <c r="R9" s="177"/>
      <c r="S9" s="177"/>
      <c r="T9" s="182"/>
      <c r="U9" s="182"/>
      <c r="V9" s="124" t="s">
        <v>56</v>
      </c>
      <c r="W9" s="124" t="s">
        <v>134</v>
      </c>
      <c r="X9" s="124" t="s">
        <v>56</v>
      </c>
      <c r="Y9" s="124" t="s">
        <v>134</v>
      </c>
      <c r="Z9" s="189"/>
    </row>
    <row r="10" spans="1:26" ht="12.75">
      <c r="A10" s="117" t="s">
        <v>5</v>
      </c>
      <c r="B10" s="104" t="s">
        <v>6</v>
      </c>
      <c r="C10" s="104" t="s">
        <v>10</v>
      </c>
      <c r="D10" s="104" t="s">
        <v>11</v>
      </c>
      <c r="E10" s="104" t="s">
        <v>19</v>
      </c>
      <c r="F10" s="125" t="s">
        <v>90</v>
      </c>
      <c r="G10" s="125" t="s">
        <v>81</v>
      </c>
      <c r="H10" s="125">
        <v>8</v>
      </c>
      <c r="I10" s="125">
        <v>9</v>
      </c>
      <c r="J10" s="125">
        <v>10</v>
      </c>
      <c r="K10" s="125">
        <v>11</v>
      </c>
      <c r="L10" s="125">
        <v>12</v>
      </c>
      <c r="M10" s="125">
        <v>13</v>
      </c>
      <c r="N10" s="125">
        <v>14</v>
      </c>
      <c r="O10" s="125">
        <v>15</v>
      </c>
      <c r="P10" s="125">
        <v>16</v>
      </c>
      <c r="Q10" s="125">
        <v>17</v>
      </c>
      <c r="R10" s="125">
        <v>18</v>
      </c>
      <c r="S10" s="125">
        <v>19</v>
      </c>
      <c r="T10" s="125">
        <v>20</v>
      </c>
      <c r="U10" s="125">
        <v>21</v>
      </c>
      <c r="V10" s="126">
        <v>22</v>
      </c>
      <c r="W10" s="126">
        <v>23</v>
      </c>
      <c r="X10" s="126">
        <v>24</v>
      </c>
      <c r="Y10" s="126">
        <v>25</v>
      </c>
      <c r="Z10" s="126">
        <v>26</v>
      </c>
    </row>
    <row r="11" spans="1:26" ht="21">
      <c r="A11" s="110" t="s">
        <v>5</v>
      </c>
      <c r="B11" s="112" t="s">
        <v>77</v>
      </c>
      <c r="C11" s="113">
        <f aca="true" t="shared" si="0" ref="C11:Z11">SUM(C12:C16)</f>
        <v>1540</v>
      </c>
      <c r="D11" s="113">
        <f t="shared" si="0"/>
        <v>1181</v>
      </c>
      <c r="E11" s="113">
        <f t="shared" si="0"/>
        <v>5</v>
      </c>
      <c r="F11" s="113">
        <f t="shared" si="0"/>
        <v>3678833.5</v>
      </c>
      <c r="G11" s="113">
        <f t="shared" si="0"/>
        <v>2641830.53</v>
      </c>
      <c r="H11" s="113">
        <f t="shared" si="0"/>
        <v>3678895.3</v>
      </c>
      <c r="I11" s="113">
        <f t="shared" si="0"/>
        <v>2641785.7399999998</v>
      </c>
      <c r="J11" s="113">
        <f t="shared" si="0"/>
        <v>5924.22</v>
      </c>
      <c r="K11" s="113">
        <f t="shared" si="0"/>
        <v>6009.63</v>
      </c>
      <c r="L11" s="113">
        <f t="shared" si="0"/>
        <v>0</v>
      </c>
      <c r="M11" s="113">
        <f t="shared" si="0"/>
        <v>0</v>
      </c>
      <c r="N11" s="113">
        <f t="shared" si="0"/>
        <v>295220.82</v>
      </c>
      <c r="O11" s="113">
        <f t="shared" si="0"/>
        <v>372486.59</v>
      </c>
      <c r="P11" s="113">
        <f t="shared" si="0"/>
        <v>47881.350000000006</v>
      </c>
      <c r="Q11" s="113">
        <f t="shared" si="0"/>
        <v>575</v>
      </c>
      <c r="R11" s="113">
        <f t="shared" si="0"/>
        <v>14</v>
      </c>
      <c r="S11" s="113">
        <f t="shared" si="0"/>
        <v>0</v>
      </c>
      <c r="T11" s="113">
        <f t="shared" si="0"/>
        <v>57</v>
      </c>
      <c r="U11" s="113">
        <f t="shared" si="0"/>
        <v>13737.25</v>
      </c>
      <c r="V11" s="113">
        <f t="shared" si="0"/>
        <v>699</v>
      </c>
      <c r="W11" s="113">
        <f t="shared" si="0"/>
        <v>891921.16</v>
      </c>
      <c r="X11" s="113">
        <f t="shared" si="0"/>
        <v>0</v>
      </c>
      <c r="Y11" s="113">
        <f t="shared" si="0"/>
        <v>0</v>
      </c>
      <c r="Z11" s="113">
        <f t="shared" si="0"/>
        <v>2</v>
      </c>
    </row>
    <row r="12" spans="1:26" ht="12.75">
      <c r="A12" s="104" t="s">
        <v>7</v>
      </c>
      <c r="B12" s="83" t="s">
        <v>139</v>
      </c>
      <c r="C12" s="36">
        <v>72</v>
      </c>
      <c r="D12" s="36">
        <v>69</v>
      </c>
      <c r="E12" s="36"/>
      <c r="F12" s="36">
        <f aca="true" t="shared" si="1" ref="F12:G16">SUM(H12,J12,L12)</f>
        <v>97299.90000000001</v>
      </c>
      <c r="G12" s="36">
        <f t="shared" si="1"/>
        <v>57442.6</v>
      </c>
      <c r="H12" s="36">
        <v>97264.38</v>
      </c>
      <c r="I12" s="36">
        <v>57407.08</v>
      </c>
      <c r="J12" s="36">
        <v>35.52</v>
      </c>
      <c r="K12" s="36">
        <v>35.52</v>
      </c>
      <c r="L12" s="36"/>
      <c r="M12" s="36"/>
      <c r="N12" s="139">
        <v>9369</v>
      </c>
      <c r="O12" s="139"/>
      <c r="P12" s="140">
        <v>213.12</v>
      </c>
      <c r="Q12" s="76"/>
      <c r="R12" s="76">
        <v>1</v>
      </c>
      <c r="S12" s="76"/>
      <c r="T12" s="76">
        <v>1</v>
      </c>
      <c r="U12" s="140">
        <v>11</v>
      </c>
      <c r="V12" s="75">
        <v>135</v>
      </c>
      <c r="W12" s="141">
        <v>25573.06</v>
      </c>
      <c r="X12" s="142"/>
      <c r="Y12" s="142"/>
      <c r="Z12" s="142">
        <v>1</v>
      </c>
    </row>
    <row r="13" spans="1:26" ht="22.5">
      <c r="A13" s="104" t="s">
        <v>8</v>
      </c>
      <c r="B13" s="83" t="s">
        <v>140</v>
      </c>
      <c r="C13" s="36">
        <v>1</v>
      </c>
      <c r="D13" s="36"/>
      <c r="E13" s="36"/>
      <c r="F13" s="36"/>
      <c r="G13" s="36"/>
      <c r="H13" s="36">
        <v>5986.02</v>
      </c>
      <c r="I13" s="36">
        <v>5964.84</v>
      </c>
      <c r="J13" s="36"/>
      <c r="K13" s="36"/>
      <c r="L13" s="36"/>
      <c r="M13" s="36"/>
      <c r="N13" s="139"/>
      <c r="O13" s="139"/>
      <c r="P13" s="140">
        <v>21.18</v>
      </c>
      <c r="Q13" s="76">
        <v>1</v>
      </c>
      <c r="R13" s="76"/>
      <c r="S13" s="76"/>
      <c r="T13" s="76">
        <v>1</v>
      </c>
      <c r="U13" s="140">
        <v>0.17</v>
      </c>
      <c r="V13" s="75"/>
      <c r="W13" s="141"/>
      <c r="X13" s="142"/>
      <c r="Y13" s="142"/>
      <c r="Z13" s="142"/>
    </row>
    <row r="14" spans="1:26" ht="12.75">
      <c r="A14" s="104" t="s">
        <v>9</v>
      </c>
      <c r="B14" s="83" t="s">
        <v>127</v>
      </c>
      <c r="C14" s="36">
        <v>1434</v>
      </c>
      <c r="D14" s="36">
        <v>1097</v>
      </c>
      <c r="E14" s="36">
        <v>5</v>
      </c>
      <c r="F14" s="36">
        <f t="shared" si="1"/>
        <v>3578845.04</v>
      </c>
      <c r="G14" s="36">
        <f t="shared" si="1"/>
        <v>2582091.55</v>
      </c>
      <c r="H14" s="36">
        <v>3573932.64</v>
      </c>
      <c r="I14" s="36">
        <v>2576944.98</v>
      </c>
      <c r="J14" s="36">
        <v>4912.4</v>
      </c>
      <c r="K14" s="36">
        <v>5146.57</v>
      </c>
      <c r="L14" s="36"/>
      <c r="M14" s="36"/>
      <c r="N14" s="139">
        <v>284129.67</v>
      </c>
      <c r="O14" s="139">
        <v>372486.59</v>
      </c>
      <c r="P14" s="140">
        <v>47578.43</v>
      </c>
      <c r="Q14" s="76">
        <v>569</v>
      </c>
      <c r="R14" s="76">
        <v>13</v>
      </c>
      <c r="S14" s="76"/>
      <c r="T14" s="76">
        <v>54</v>
      </c>
      <c r="U14" s="140">
        <v>13726.06</v>
      </c>
      <c r="V14" s="75">
        <v>547</v>
      </c>
      <c r="W14" s="141">
        <v>864907.99</v>
      </c>
      <c r="X14" s="142"/>
      <c r="Y14" s="142"/>
      <c r="Z14" s="142">
        <v>1</v>
      </c>
    </row>
    <row r="15" spans="1:26" ht="12.75">
      <c r="A15" s="104" t="s">
        <v>27</v>
      </c>
      <c r="B15" s="83" t="s">
        <v>142</v>
      </c>
      <c r="C15" s="36">
        <v>33</v>
      </c>
      <c r="D15" s="36">
        <v>15</v>
      </c>
      <c r="E15" s="36"/>
      <c r="F15" s="36">
        <f t="shared" si="1"/>
        <v>2688.56</v>
      </c>
      <c r="G15" s="36">
        <f t="shared" si="1"/>
        <v>2296.38</v>
      </c>
      <c r="H15" s="36">
        <v>1712.26</v>
      </c>
      <c r="I15" s="36">
        <v>1468.84</v>
      </c>
      <c r="J15" s="36">
        <v>976.3</v>
      </c>
      <c r="K15" s="36">
        <v>827.54</v>
      </c>
      <c r="L15" s="36"/>
      <c r="M15" s="36"/>
      <c r="N15" s="139">
        <v>1722.15</v>
      </c>
      <c r="O15" s="139"/>
      <c r="P15" s="140">
        <v>68.62</v>
      </c>
      <c r="Q15" s="76">
        <v>5</v>
      </c>
      <c r="R15" s="76"/>
      <c r="S15" s="76"/>
      <c r="T15" s="76">
        <v>1</v>
      </c>
      <c r="U15" s="140">
        <v>0.02</v>
      </c>
      <c r="V15" s="75">
        <v>17</v>
      </c>
      <c r="W15" s="141">
        <v>1440.11</v>
      </c>
      <c r="X15" s="142"/>
      <c r="Y15" s="142"/>
      <c r="Z15" s="142"/>
    </row>
    <row r="16" spans="1:26" ht="12.75">
      <c r="A16" s="104" t="s">
        <v>28</v>
      </c>
      <c r="B16" s="83" t="s">
        <v>143</v>
      </c>
      <c r="C16" s="36"/>
      <c r="D16" s="36"/>
      <c r="E16" s="36"/>
      <c r="F16" s="36">
        <f t="shared" si="1"/>
        <v>0</v>
      </c>
      <c r="G16" s="36">
        <f t="shared" si="1"/>
        <v>0</v>
      </c>
      <c r="H16" s="36"/>
      <c r="I16" s="36"/>
      <c r="J16" s="36"/>
      <c r="K16" s="36"/>
      <c r="L16" s="36"/>
      <c r="M16" s="36"/>
      <c r="N16" s="139"/>
      <c r="O16" s="139"/>
      <c r="P16" s="140"/>
      <c r="Q16" s="76"/>
      <c r="R16" s="76"/>
      <c r="S16" s="76"/>
      <c r="T16" s="76"/>
      <c r="U16" s="143"/>
      <c r="V16" s="75"/>
      <c r="W16" s="141"/>
      <c r="X16" s="142"/>
      <c r="Y16" s="142"/>
      <c r="Z16" s="142"/>
    </row>
    <row r="17" spans="1:26" ht="31.5">
      <c r="A17" s="78" t="s">
        <v>6</v>
      </c>
      <c r="B17" s="131" t="s">
        <v>159</v>
      </c>
      <c r="C17" s="114">
        <f>SUM(C18:C25)</f>
        <v>18042</v>
      </c>
      <c r="D17" s="114">
        <f aca="true" t="shared" si="2" ref="D17:Z17">SUM(D18:D25)</f>
        <v>447</v>
      </c>
      <c r="E17" s="114">
        <f t="shared" si="2"/>
        <v>11</v>
      </c>
      <c r="F17" s="114">
        <f t="shared" si="2"/>
        <v>11986555.819999998</v>
      </c>
      <c r="G17" s="114">
        <f t="shared" si="2"/>
        <v>5558834.51</v>
      </c>
      <c r="H17" s="114">
        <f t="shared" si="2"/>
        <v>11869642.020000001</v>
      </c>
      <c r="I17" s="114">
        <f t="shared" si="2"/>
        <v>5524369.1</v>
      </c>
      <c r="J17" s="114">
        <f t="shared" si="2"/>
        <v>116913.8</v>
      </c>
      <c r="K17" s="114">
        <f t="shared" si="2"/>
        <v>34465.41</v>
      </c>
      <c r="L17" s="114">
        <f t="shared" si="2"/>
        <v>0</v>
      </c>
      <c r="M17" s="114">
        <f t="shared" si="2"/>
        <v>0</v>
      </c>
      <c r="N17" s="114">
        <f t="shared" si="2"/>
        <v>1825348.51</v>
      </c>
      <c r="O17" s="114">
        <f t="shared" si="2"/>
        <v>1426441.81</v>
      </c>
      <c r="P17" s="114">
        <f t="shared" si="2"/>
        <v>156903.32</v>
      </c>
      <c r="Q17" s="114">
        <f t="shared" si="2"/>
        <v>1935.5</v>
      </c>
      <c r="R17" s="114">
        <f t="shared" si="2"/>
        <v>10</v>
      </c>
      <c r="S17" s="114">
        <f t="shared" si="2"/>
        <v>0</v>
      </c>
      <c r="T17" s="114">
        <f t="shared" si="2"/>
        <v>11</v>
      </c>
      <c r="U17" s="114">
        <f t="shared" si="2"/>
        <v>280.68</v>
      </c>
      <c r="V17" s="114">
        <f t="shared" si="2"/>
        <v>10301</v>
      </c>
      <c r="W17" s="114">
        <f t="shared" si="2"/>
        <v>3795170.8600000003</v>
      </c>
      <c r="X17" s="114">
        <f t="shared" si="2"/>
        <v>7</v>
      </c>
      <c r="Y17" s="114">
        <f t="shared" si="2"/>
        <v>256.46999999999997</v>
      </c>
      <c r="Z17" s="114">
        <f t="shared" si="2"/>
        <v>0</v>
      </c>
    </row>
    <row r="18" spans="1:26" ht="12.75">
      <c r="A18" s="78" t="s">
        <v>71</v>
      </c>
      <c r="B18" s="133" t="s">
        <v>119</v>
      </c>
      <c r="C18" s="111">
        <v>201</v>
      </c>
      <c r="D18" s="36" t="s">
        <v>16</v>
      </c>
      <c r="E18" s="36" t="s">
        <v>16</v>
      </c>
      <c r="F18" s="119">
        <f>SUM(H18,J18,L18)</f>
        <v>3257.24</v>
      </c>
      <c r="G18" s="119">
        <f>SUM(I18,K18,M18)</f>
        <v>4635.48</v>
      </c>
      <c r="H18" s="144">
        <v>3239.24</v>
      </c>
      <c r="I18" s="144">
        <v>4618.48</v>
      </c>
      <c r="J18" s="144">
        <v>18</v>
      </c>
      <c r="K18" s="144">
        <v>17</v>
      </c>
      <c r="L18" s="111"/>
      <c r="M18" s="111"/>
      <c r="N18" s="36" t="s">
        <v>16</v>
      </c>
      <c r="O18" s="36" t="s">
        <v>16</v>
      </c>
      <c r="P18" s="145">
        <v>269.97</v>
      </c>
      <c r="Q18" s="146">
        <v>124</v>
      </c>
      <c r="R18" s="146">
        <v>1</v>
      </c>
      <c r="S18" s="146"/>
      <c r="T18" s="146"/>
      <c r="U18" s="147"/>
      <c r="V18" s="75">
        <v>136</v>
      </c>
      <c r="W18" s="141">
        <v>528.09</v>
      </c>
      <c r="X18" s="142"/>
      <c r="Y18" s="142"/>
      <c r="Z18" s="127"/>
    </row>
    <row r="19" spans="1:26" ht="12.75">
      <c r="A19" s="78" t="s">
        <v>72</v>
      </c>
      <c r="B19" s="134" t="s">
        <v>23</v>
      </c>
      <c r="C19" s="111">
        <v>10402</v>
      </c>
      <c r="D19" s="36" t="s">
        <v>16</v>
      </c>
      <c r="E19" s="36" t="s">
        <v>16</v>
      </c>
      <c r="F19" s="119">
        <f>SUM(H19,J19,L19)</f>
        <v>313612.15</v>
      </c>
      <c r="G19" s="119">
        <f>SUM(I19,K19,M19)</f>
        <v>287486.45</v>
      </c>
      <c r="H19" s="144">
        <v>304404.83</v>
      </c>
      <c r="I19" s="144">
        <v>278428.52</v>
      </c>
      <c r="J19" s="144">
        <v>9207.32</v>
      </c>
      <c r="K19" s="144">
        <v>9057.93</v>
      </c>
      <c r="L19" s="111"/>
      <c r="M19" s="111"/>
      <c r="N19" s="36" t="s">
        <v>16</v>
      </c>
      <c r="O19" s="36" t="s">
        <v>16</v>
      </c>
      <c r="P19" s="140">
        <v>24934.9</v>
      </c>
      <c r="Q19" s="76">
        <v>708.5</v>
      </c>
      <c r="R19" s="76">
        <v>6</v>
      </c>
      <c r="S19" s="76"/>
      <c r="T19" s="76">
        <v>5</v>
      </c>
      <c r="U19" s="143">
        <v>3.05</v>
      </c>
      <c r="V19" s="75">
        <v>5857</v>
      </c>
      <c r="W19" s="141">
        <v>184106.51</v>
      </c>
      <c r="X19" s="142">
        <v>3</v>
      </c>
      <c r="Y19" s="142">
        <v>46.87</v>
      </c>
      <c r="Z19" s="127"/>
    </row>
    <row r="20" spans="1:26" ht="12.75">
      <c r="A20" s="78" t="s">
        <v>73</v>
      </c>
      <c r="B20" s="134" t="s">
        <v>24</v>
      </c>
      <c r="C20" s="111">
        <v>4841</v>
      </c>
      <c r="D20" s="36" t="s">
        <v>16</v>
      </c>
      <c r="E20" s="36" t="s">
        <v>16</v>
      </c>
      <c r="F20" s="119">
        <f aca="true" t="shared" si="3" ref="F20:G24">SUM(H20,J20,L20)</f>
        <v>504124.19</v>
      </c>
      <c r="G20" s="119">
        <f t="shared" si="3"/>
        <v>463210.1</v>
      </c>
      <c r="H20" s="144">
        <v>496913.89</v>
      </c>
      <c r="I20" s="144">
        <v>455999.8</v>
      </c>
      <c r="J20" s="144">
        <v>7210.3</v>
      </c>
      <c r="K20" s="144">
        <v>7210.3</v>
      </c>
      <c r="L20" s="111"/>
      <c r="M20" s="111"/>
      <c r="N20" s="36" t="s">
        <v>16</v>
      </c>
      <c r="O20" s="36" t="s">
        <v>16</v>
      </c>
      <c r="P20" s="140">
        <v>48290</v>
      </c>
      <c r="Q20" s="76">
        <v>778</v>
      </c>
      <c r="R20" s="76"/>
      <c r="S20" s="76"/>
      <c r="T20" s="76"/>
      <c r="U20" s="143"/>
      <c r="V20" s="75">
        <v>2937</v>
      </c>
      <c r="W20" s="141">
        <v>306856</v>
      </c>
      <c r="X20" s="142"/>
      <c r="Y20" s="142"/>
      <c r="Z20" s="127"/>
    </row>
    <row r="21" spans="1:26" ht="12.75">
      <c r="A21" s="78" t="s">
        <v>74</v>
      </c>
      <c r="B21" s="133" t="s">
        <v>120</v>
      </c>
      <c r="C21" s="111">
        <v>1221</v>
      </c>
      <c r="D21" s="36" t="s">
        <v>16</v>
      </c>
      <c r="E21" s="36" t="s">
        <v>16</v>
      </c>
      <c r="F21" s="120">
        <f t="shared" si="3"/>
        <v>420778.66</v>
      </c>
      <c r="G21" s="120">
        <f t="shared" si="3"/>
        <v>443062.63</v>
      </c>
      <c r="H21" s="144">
        <v>420384.18</v>
      </c>
      <c r="I21" s="144">
        <v>442672.11</v>
      </c>
      <c r="J21" s="144">
        <v>394.48</v>
      </c>
      <c r="K21" s="144">
        <v>390.52</v>
      </c>
      <c r="L21" s="111"/>
      <c r="M21" s="111"/>
      <c r="N21" s="36" t="s">
        <v>16</v>
      </c>
      <c r="O21" s="36" t="s">
        <v>16</v>
      </c>
      <c r="P21" s="145">
        <v>7978.83</v>
      </c>
      <c r="Q21" s="146">
        <v>186</v>
      </c>
      <c r="R21" s="146">
        <v>2</v>
      </c>
      <c r="S21" s="146"/>
      <c r="T21" s="146"/>
      <c r="U21" s="147"/>
      <c r="V21" s="75">
        <v>582</v>
      </c>
      <c r="W21" s="141">
        <v>118961.06</v>
      </c>
      <c r="X21" s="142">
        <v>4</v>
      </c>
      <c r="Y21" s="142">
        <v>209.6</v>
      </c>
      <c r="Z21" s="127"/>
    </row>
    <row r="22" spans="1:26" s="97" customFormat="1" ht="12.75">
      <c r="A22" s="78" t="s">
        <v>75</v>
      </c>
      <c r="B22" s="135" t="s">
        <v>121</v>
      </c>
      <c r="C22" s="111">
        <v>578</v>
      </c>
      <c r="D22" s="75">
        <v>447</v>
      </c>
      <c r="E22" s="75">
        <v>11</v>
      </c>
      <c r="F22" s="120">
        <f t="shared" si="3"/>
        <v>10370098.79</v>
      </c>
      <c r="G22" s="120">
        <f t="shared" si="3"/>
        <v>3963361.02</v>
      </c>
      <c r="H22" s="144">
        <v>10369199.84</v>
      </c>
      <c r="I22" s="144">
        <v>3962538.96</v>
      </c>
      <c r="J22" s="144">
        <v>898.95</v>
      </c>
      <c r="K22" s="144">
        <v>822.06</v>
      </c>
      <c r="L22" s="111"/>
      <c r="M22" s="111"/>
      <c r="N22" s="141">
        <v>1825348.51</v>
      </c>
      <c r="O22" s="141">
        <v>1426441.81</v>
      </c>
      <c r="P22" s="145">
        <v>41480.07</v>
      </c>
      <c r="Q22" s="146">
        <v>34</v>
      </c>
      <c r="R22" s="146">
        <v>1</v>
      </c>
      <c r="S22" s="146"/>
      <c r="T22" s="146">
        <v>6</v>
      </c>
      <c r="U22" s="147">
        <v>277.63</v>
      </c>
      <c r="V22" s="75">
        <v>312</v>
      </c>
      <c r="W22" s="141">
        <v>3099119.54</v>
      </c>
      <c r="X22" s="142"/>
      <c r="Y22" s="142"/>
      <c r="Z22" s="127"/>
    </row>
    <row r="23" spans="1:26" ht="12.75">
      <c r="A23" s="78" t="s">
        <v>122</v>
      </c>
      <c r="B23" s="133" t="s">
        <v>130</v>
      </c>
      <c r="C23" s="111">
        <v>432</v>
      </c>
      <c r="D23" s="36" t="s">
        <v>16</v>
      </c>
      <c r="E23" s="36" t="s">
        <v>16</v>
      </c>
      <c r="F23" s="120">
        <f>SUM(H23,J23,L23)</f>
        <v>317451.45999999996</v>
      </c>
      <c r="G23" s="120">
        <f>SUM(I23,K23,M23)</f>
        <v>343399.95</v>
      </c>
      <c r="H23" s="144">
        <v>218266.71</v>
      </c>
      <c r="I23" s="144">
        <v>326507.55</v>
      </c>
      <c r="J23" s="144">
        <v>99184.75</v>
      </c>
      <c r="K23" s="144">
        <v>16892.4</v>
      </c>
      <c r="L23" s="111"/>
      <c r="M23" s="111"/>
      <c r="N23" s="36" t="s">
        <v>16</v>
      </c>
      <c r="O23" s="36" t="s">
        <v>16</v>
      </c>
      <c r="P23" s="145">
        <v>31955.88</v>
      </c>
      <c r="Q23" s="146">
        <v>62</v>
      </c>
      <c r="R23" s="146"/>
      <c r="S23" s="146"/>
      <c r="T23" s="146"/>
      <c r="U23" s="147"/>
      <c r="V23" s="75">
        <v>251</v>
      </c>
      <c r="W23" s="141">
        <v>49817.46</v>
      </c>
      <c r="X23" s="142"/>
      <c r="Y23" s="142"/>
      <c r="Z23" s="127"/>
    </row>
    <row r="24" spans="1:26" ht="12.75">
      <c r="A24" s="78" t="s">
        <v>123</v>
      </c>
      <c r="B24" s="109" t="s">
        <v>70</v>
      </c>
      <c r="C24" s="111">
        <v>367</v>
      </c>
      <c r="D24" s="36" t="s">
        <v>16</v>
      </c>
      <c r="E24" s="36" t="s">
        <v>16</v>
      </c>
      <c r="F24" s="119">
        <f t="shared" si="3"/>
        <v>57233.33</v>
      </c>
      <c r="G24" s="119">
        <f t="shared" si="3"/>
        <v>53678.88</v>
      </c>
      <c r="H24" s="144">
        <v>57233.33</v>
      </c>
      <c r="I24" s="144">
        <v>53603.68</v>
      </c>
      <c r="J24" s="144"/>
      <c r="K24" s="144">
        <v>75.2</v>
      </c>
      <c r="L24" s="111"/>
      <c r="M24" s="111"/>
      <c r="N24" s="36" t="s">
        <v>16</v>
      </c>
      <c r="O24" s="36" t="s">
        <v>16</v>
      </c>
      <c r="P24" s="140">
        <v>1993.67</v>
      </c>
      <c r="Q24" s="76">
        <v>43</v>
      </c>
      <c r="R24" s="76"/>
      <c r="S24" s="76"/>
      <c r="T24" s="76"/>
      <c r="U24" s="143"/>
      <c r="V24" s="75">
        <v>226</v>
      </c>
      <c r="W24" s="141">
        <v>35782.2</v>
      </c>
      <c r="X24" s="142"/>
      <c r="Y24" s="142"/>
      <c r="Z24" s="127"/>
    </row>
    <row r="25" spans="1:26" ht="45">
      <c r="A25" s="78" t="s">
        <v>124</v>
      </c>
      <c r="B25" s="132" t="s">
        <v>160</v>
      </c>
      <c r="C25" s="111"/>
      <c r="D25" s="36" t="s">
        <v>16</v>
      </c>
      <c r="E25" s="36" t="s">
        <v>16</v>
      </c>
      <c r="F25" s="119">
        <f>SUM(H25,J25,L25)</f>
        <v>0</v>
      </c>
      <c r="G25" s="119">
        <f>SUM(I25,K25,M25)</f>
        <v>0</v>
      </c>
      <c r="H25" s="144"/>
      <c r="I25" s="144"/>
      <c r="J25" s="144"/>
      <c r="K25" s="144"/>
      <c r="L25" s="111"/>
      <c r="M25" s="111"/>
      <c r="N25" s="36" t="s">
        <v>16</v>
      </c>
      <c r="O25" s="36" t="s">
        <v>16</v>
      </c>
      <c r="P25" s="91"/>
      <c r="Q25" s="76"/>
      <c r="R25" s="76"/>
      <c r="S25" s="76"/>
      <c r="T25" s="76"/>
      <c r="U25" s="91"/>
      <c r="V25" s="75"/>
      <c r="W25" s="75"/>
      <c r="X25" s="142"/>
      <c r="Y25" s="142"/>
      <c r="Z25" s="127"/>
    </row>
    <row r="26" spans="1:26" ht="12.75">
      <c r="A26" s="110" t="s">
        <v>10</v>
      </c>
      <c r="B26" s="115" t="s">
        <v>89</v>
      </c>
      <c r="C26" s="116">
        <f aca="true" t="shared" si="4" ref="C26:Y26">SUM(C11,C17)</f>
        <v>19582</v>
      </c>
      <c r="D26" s="116">
        <f t="shared" si="4"/>
        <v>1628</v>
      </c>
      <c r="E26" s="116">
        <f t="shared" si="4"/>
        <v>16</v>
      </c>
      <c r="F26" s="116">
        <f t="shared" si="4"/>
        <v>15665389.319999998</v>
      </c>
      <c r="G26" s="116">
        <f t="shared" si="4"/>
        <v>8200665.039999999</v>
      </c>
      <c r="H26" s="116">
        <f t="shared" si="4"/>
        <v>15548537.32</v>
      </c>
      <c r="I26" s="116">
        <f t="shared" si="4"/>
        <v>8166154.84</v>
      </c>
      <c r="J26" s="116">
        <f t="shared" si="4"/>
        <v>122838.02</v>
      </c>
      <c r="K26" s="116">
        <f t="shared" si="4"/>
        <v>40475.04</v>
      </c>
      <c r="L26" s="116">
        <f t="shared" si="4"/>
        <v>0</v>
      </c>
      <c r="M26" s="116">
        <f t="shared" si="4"/>
        <v>0</v>
      </c>
      <c r="N26" s="116">
        <f t="shared" si="4"/>
        <v>2120569.33</v>
      </c>
      <c r="O26" s="116">
        <f t="shared" si="4"/>
        <v>1798928.4000000001</v>
      </c>
      <c r="P26" s="116">
        <f t="shared" si="4"/>
        <v>204784.67</v>
      </c>
      <c r="Q26" s="116">
        <f t="shared" si="4"/>
        <v>2510.5</v>
      </c>
      <c r="R26" s="116">
        <f t="shared" si="4"/>
        <v>24</v>
      </c>
      <c r="S26" s="116">
        <f t="shared" si="4"/>
        <v>0</v>
      </c>
      <c r="T26" s="116">
        <f t="shared" si="4"/>
        <v>68</v>
      </c>
      <c r="U26" s="116">
        <f t="shared" si="4"/>
        <v>14017.93</v>
      </c>
      <c r="V26" s="116">
        <f t="shared" si="4"/>
        <v>11000</v>
      </c>
      <c r="W26" s="116">
        <f t="shared" si="4"/>
        <v>4687092.0200000005</v>
      </c>
      <c r="X26" s="116">
        <f t="shared" si="4"/>
        <v>7</v>
      </c>
      <c r="Y26" s="116">
        <f t="shared" si="4"/>
        <v>256.46999999999997</v>
      </c>
      <c r="Z26" s="116">
        <f>SUM(Z11,Z17)</f>
        <v>2</v>
      </c>
    </row>
    <row r="27" spans="1:26" ht="24">
      <c r="A27" s="110" t="s">
        <v>11</v>
      </c>
      <c r="B27" s="115" t="s">
        <v>161</v>
      </c>
      <c r="C27" s="116" t="s">
        <v>16</v>
      </c>
      <c r="D27" s="116" t="s">
        <v>16</v>
      </c>
      <c r="E27" s="116" t="s">
        <v>16</v>
      </c>
      <c r="F27" s="118">
        <f>H27+J27+L27</f>
        <v>11044559.19</v>
      </c>
      <c r="G27" s="116" t="s">
        <v>16</v>
      </c>
      <c r="H27" s="118">
        <v>10896630.76</v>
      </c>
      <c r="I27" s="116" t="s">
        <v>16</v>
      </c>
      <c r="J27" s="118">
        <v>147928.43</v>
      </c>
      <c r="K27" s="116" t="s">
        <v>16</v>
      </c>
      <c r="L27" s="118"/>
      <c r="M27" s="116" t="s">
        <v>16</v>
      </c>
      <c r="N27" s="116" t="s">
        <v>16</v>
      </c>
      <c r="O27" s="116" t="s">
        <v>16</v>
      </c>
      <c r="P27" s="116" t="s">
        <v>16</v>
      </c>
      <c r="Q27" s="116" t="s">
        <v>16</v>
      </c>
      <c r="R27" s="116" t="s">
        <v>16</v>
      </c>
      <c r="S27" s="116" t="s">
        <v>16</v>
      </c>
      <c r="T27" s="116" t="s">
        <v>16</v>
      </c>
      <c r="U27" s="116" t="s">
        <v>16</v>
      </c>
      <c r="V27" s="116" t="s">
        <v>16</v>
      </c>
      <c r="W27" s="116" t="s">
        <v>16</v>
      </c>
      <c r="X27" s="116" t="s">
        <v>16</v>
      </c>
      <c r="Y27" s="116" t="s">
        <v>16</v>
      </c>
      <c r="Z27" s="116" t="s">
        <v>16</v>
      </c>
    </row>
    <row r="28" spans="1:15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30" spans="1:28" ht="12.75">
      <c r="A30" s="123" t="s">
        <v>22</v>
      </c>
      <c r="V30" s="97"/>
      <c r="W30" s="97"/>
      <c r="X30" s="97"/>
      <c r="Y30" s="97"/>
      <c r="Z30" s="97"/>
      <c r="AA30" s="97"/>
      <c r="AB30" s="97"/>
    </row>
    <row r="31" spans="1:28" ht="12.75">
      <c r="A31" s="123" t="s">
        <v>162</v>
      </c>
      <c r="V31" s="97"/>
      <c r="W31" s="97"/>
      <c r="X31" s="97"/>
      <c r="Y31" s="97"/>
      <c r="Z31" s="97"/>
      <c r="AA31" s="22"/>
      <c r="AB31" s="97"/>
    </row>
    <row r="32" spans="1:28" ht="12.75">
      <c r="A32" s="32" t="s">
        <v>163</v>
      </c>
      <c r="V32" s="22"/>
      <c r="W32" s="22"/>
      <c r="X32" s="22"/>
      <c r="Y32" s="22"/>
      <c r="Z32" s="22"/>
      <c r="AA32" s="22"/>
      <c r="AB32" s="97"/>
    </row>
    <row r="33" spans="1:28" ht="12.75">
      <c r="A33" s="32" t="s">
        <v>164</v>
      </c>
      <c r="V33" s="22"/>
      <c r="W33" s="22"/>
      <c r="X33" s="22"/>
      <c r="Y33" s="22"/>
      <c r="Z33" s="22"/>
      <c r="AA33" s="22"/>
      <c r="AB33" s="97"/>
    </row>
    <row r="34" spans="1:28" ht="12.75">
      <c r="A34" s="32" t="s">
        <v>125</v>
      </c>
      <c r="V34" s="22"/>
      <c r="W34" s="22"/>
      <c r="X34" s="22"/>
      <c r="Y34" s="22"/>
      <c r="Z34" s="22"/>
      <c r="AA34" s="22"/>
      <c r="AB34" s="97"/>
    </row>
    <row r="35" spans="1:28" ht="12.75">
      <c r="A35" s="32" t="s">
        <v>165</v>
      </c>
      <c r="V35" s="22"/>
      <c r="W35" s="22"/>
      <c r="X35" s="22"/>
      <c r="Y35" s="22"/>
      <c r="Z35" s="22"/>
      <c r="AA35" s="22"/>
      <c r="AB35" s="97"/>
    </row>
    <row r="36" spans="1:28" ht="66.75" customHeight="1">
      <c r="A36" s="192" t="s">
        <v>135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V36" s="22"/>
      <c r="W36" s="22"/>
      <c r="X36" s="22"/>
      <c r="Y36" s="22"/>
      <c r="Z36" s="22"/>
      <c r="AA36" s="22"/>
      <c r="AB36" s="97"/>
    </row>
    <row r="37" spans="1:28" ht="12.75">
      <c r="A37" s="128" t="s">
        <v>136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V37" s="22"/>
      <c r="W37" s="22"/>
      <c r="X37" s="22"/>
      <c r="Y37" s="22"/>
      <c r="Z37" s="22"/>
      <c r="AA37" s="22"/>
      <c r="AB37" s="97"/>
    </row>
    <row r="38" spans="1:28" ht="12.75">
      <c r="A38" s="128" t="s">
        <v>137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V38" s="22"/>
      <c r="W38" s="22"/>
      <c r="X38" s="22"/>
      <c r="Y38" s="22"/>
      <c r="Z38" s="22"/>
      <c r="AA38" s="22"/>
      <c r="AB38" s="97"/>
    </row>
    <row r="39" ht="12.75">
      <c r="A39" s="40"/>
    </row>
    <row r="40" ht="12.75">
      <c r="A40" s="40" t="s">
        <v>176</v>
      </c>
    </row>
    <row r="41" ht="12.75">
      <c r="A41" s="40" t="s">
        <v>172</v>
      </c>
    </row>
  </sheetData>
  <sheetProtection/>
  <mergeCells count="24">
    <mergeCell ref="A36:K36"/>
    <mergeCell ref="A7:A9"/>
    <mergeCell ref="B7:B9"/>
    <mergeCell ref="F7:O7"/>
    <mergeCell ref="F8:G8"/>
    <mergeCell ref="H8:I8"/>
    <mergeCell ref="T7:T9"/>
    <mergeCell ref="X7:Y8"/>
    <mergeCell ref="Z7:Z9"/>
    <mergeCell ref="P8:P9"/>
    <mergeCell ref="Q8:Q9"/>
    <mergeCell ref="R8:R9"/>
    <mergeCell ref="U7:U9"/>
    <mergeCell ref="V7:W8"/>
    <mergeCell ref="S8:S9"/>
    <mergeCell ref="P7:S7"/>
    <mergeCell ref="B3:N3"/>
    <mergeCell ref="B4:N4"/>
    <mergeCell ref="B5:N5"/>
    <mergeCell ref="O8:O9"/>
    <mergeCell ref="N8:N9"/>
    <mergeCell ref="J8:K8"/>
    <mergeCell ref="L8:M8"/>
    <mergeCell ref="C7:E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.00390625" style="9" customWidth="1"/>
    <col min="2" max="2" width="35.421875" style="9" customWidth="1"/>
    <col min="3" max="3" width="20.57421875" style="7" customWidth="1"/>
    <col min="4" max="4" width="24.140625" style="7" customWidth="1"/>
    <col min="5" max="5" width="15.140625" style="7" customWidth="1"/>
    <col min="6" max="6" width="13.421875" style="7" customWidth="1"/>
    <col min="7" max="7" width="13.57421875" style="7" customWidth="1"/>
    <col min="8" max="8" width="22.7109375" style="7" customWidth="1"/>
    <col min="9" max="16384" width="9.140625" style="7" customWidth="1"/>
  </cols>
  <sheetData>
    <row r="1" ht="12.75" customHeight="1">
      <c r="D1" s="43" t="s">
        <v>186</v>
      </c>
    </row>
    <row r="2" spans="7:8" ht="12.75" customHeight="1">
      <c r="G2" s="44"/>
      <c r="H2" s="44"/>
    </row>
    <row r="3" spans="1:7" ht="39.75" customHeight="1">
      <c r="A3" s="5"/>
      <c r="B3" s="197" t="s">
        <v>166</v>
      </c>
      <c r="C3" s="197"/>
      <c r="D3" s="197"/>
      <c r="E3" s="2"/>
      <c r="F3" s="2"/>
      <c r="G3" s="2"/>
    </row>
    <row r="4" spans="1:7" s="4" customFormat="1" ht="15.75">
      <c r="A4" s="45" t="s">
        <v>41</v>
      </c>
      <c r="B4" s="46"/>
      <c r="C4" s="46" t="s">
        <v>169</v>
      </c>
      <c r="D4" s="46"/>
      <c r="E4" s="47"/>
      <c r="F4" s="47"/>
      <c r="G4" s="47"/>
    </row>
    <row r="5" spans="3:8" s="4" customFormat="1" ht="15" customHeight="1">
      <c r="C5" s="25" t="s">
        <v>43</v>
      </c>
      <c r="D5" s="48"/>
      <c r="E5" s="48"/>
      <c r="F5" s="48"/>
      <c r="G5" s="48"/>
      <c r="H5" s="48"/>
    </row>
    <row r="6" spans="3:4" s="4" customFormat="1" ht="15" customHeight="1">
      <c r="C6" s="25"/>
      <c r="D6" s="25"/>
    </row>
    <row r="7" spans="1:8" s="1" customFormat="1" ht="29.25" customHeight="1">
      <c r="A7" s="49" t="s">
        <v>2</v>
      </c>
      <c r="B7" s="50" t="s">
        <v>51</v>
      </c>
      <c r="C7" s="49" t="s">
        <v>55</v>
      </c>
      <c r="D7" s="49" t="s">
        <v>53</v>
      </c>
      <c r="E7" s="62"/>
      <c r="F7" s="62"/>
      <c r="G7" s="63"/>
      <c r="H7" s="62"/>
    </row>
    <row r="8" spans="1:8" s="1" customFormat="1" ht="15.75">
      <c r="A8" s="64" t="s">
        <v>5</v>
      </c>
      <c r="B8" s="65" t="s">
        <v>52</v>
      </c>
      <c r="C8" s="68">
        <v>39</v>
      </c>
      <c r="D8" s="68">
        <v>166</v>
      </c>
      <c r="E8" s="67"/>
      <c r="F8" s="67"/>
      <c r="G8" s="67"/>
      <c r="H8" s="67"/>
    </row>
    <row r="9" spans="1:8" s="1" customFormat="1" ht="15.75">
      <c r="A9" s="64" t="s">
        <v>6</v>
      </c>
      <c r="B9" s="65" t="s">
        <v>54</v>
      </c>
      <c r="C9" s="68">
        <v>261</v>
      </c>
      <c r="D9" s="68">
        <v>263</v>
      </c>
      <c r="E9" s="67"/>
      <c r="F9" s="67"/>
      <c r="G9" s="67"/>
      <c r="H9" s="67"/>
    </row>
    <row r="10" spans="1:8" s="1" customFormat="1" ht="47.25">
      <c r="A10" s="64" t="s">
        <v>10</v>
      </c>
      <c r="B10" s="65" t="s">
        <v>82</v>
      </c>
      <c r="C10" s="66"/>
      <c r="D10" s="68" t="s">
        <v>16</v>
      </c>
      <c r="E10" s="67"/>
      <c r="F10" s="67"/>
      <c r="G10" s="67"/>
      <c r="H10" s="67"/>
    </row>
    <row r="12" ht="12.75">
      <c r="B12" s="11" t="s">
        <v>44</v>
      </c>
    </row>
    <row r="13" ht="12.75">
      <c r="B13" s="11"/>
    </row>
    <row r="14" ht="12" customHeight="1"/>
    <row r="15" spans="2:5" ht="12.75">
      <c r="B15" s="23" t="s">
        <v>33</v>
      </c>
      <c r="C15" s="23"/>
      <c r="D15" s="54"/>
      <c r="E15" s="7" t="s">
        <v>179</v>
      </c>
    </row>
    <row r="16" spans="2:4" ht="12.75" customHeight="1">
      <c r="B16" s="6"/>
      <c r="C16" s="6"/>
      <c r="D16" s="8" t="s">
        <v>42</v>
      </c>
    </row>
    <row r="17" spans="2:3" ht="12.75">
      <c r="B17" s="23" t="s">
        <v>180</v>
      </c>
      <c r="C17" s="23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3.8515625" style="9" customWidth="1"/>
    <col min="2" max="2" width="13.7109375" style="9" customWidth="1"/>
    <col min="3" max="3" width="16.00390625" style="9" customWidth="1"/>
    <col min="4" max="4" width="14.57421875" style="7" customWidth="1"/>
    <col min="5" max="5" width="16.7109375" style="7" customWidth="1"/>
    <col min="6" max="6" width="15.421875" style="7" customWidth="1"/>
    <col min="7" max="7" width="17.57421875" style="7" customWidth="1"/>
    <col min="8" max="8" width="15.140625" style="7" customWidth="1"/>
    <col min="9" max="9" width="13.421875" style="7" customWidth="1"/>
    <col min="10" max="10" width="13.57421875" style="7" customWidth="1"/>
    <col min="11" max="11" width="22.7109375" style="7" customWidth="1"/>
    <col min="12" max="16384" width="9.140625" style="7" customWidth="1"/>
  </cols>
  <sheetData>
    <row r="1" ht="12.75" customHeight="1">
      <c r="G1" s="43" t="s">
        <v>21</v>
      </c>
    </row>
    <row r="2" spans="10:11" ht="12.75" customHeight="1">
      <c r="J2" s="44"/>
      <c r="K2" s="44"/>
    </row>
    <row r="3" spans="1:10" ht="15.75" customHeight="1">
      <c r="A3" s="197" t="s">
        <v>167</v>
      </c>
      <c r="B3" s="197"/>
      <c r="C3" s="197"/>
      <c r="D3" s="197"/>
      <c r="E3" s="197"/>
      <c r="F3" s="197"/>
      <c r="G3" s="197"/>
      <c r="H3" s="2"/>
      <c r="I3" s="2"/>
      <c r="J3" s="2"/>
    </row>
    <row r="4" spans="1:10" s="4" customFormat="1" ht="15.75">
      <c r="A4" s="45" t="s">
        <v>41</v>
      </c>
      <c r="B4" s="196" t="s">
        <v>169</v>
      </c>
      <c r="C4" s="196"/>
      <c r="D4" s="196"/>
      <c r="E4" s="196"/>
      <c r="F4" s="196"/>
      <c r="G4" s="47"/>
      <c r="H4" s="47"/>
      <c r="I4" s="47"/>
      <c r="J4" s="47"/>
    </row>
    <row r="5" spans="4:11" s="4" customFormat="1" ht="15" customHeight="1">
      <c r="D5" s="25" t="s">
        <v>43</v>
      </c>
      <c r="E5" s="48"/>
      <c r="F5" s="48"/>
      <c r="G5" s="48"/>
      <c r="H5" s="48"/>
      <c r="I5" s="48"/>
      <c r="J5" s="48"/>
      <c r="K5" s="48"/>
    </row>
    <row r="6" spans="4:7" s="4" customFormat="1" ht="15" customHeight="1">
      <c r="D6" s="25"/>
      <c r="E6" s="25"/>
      <c r="F6" s="25"/>
      <c r="G6" s="25"/>
    </row>
    <row r="7" spans="1:7" s="4" customFormat="1" ht="48" customHeight="1">
      <c r="A7" s="198" t="s">
        <v>57</v>
      </c>
      <c r="B7" s="200" t="s">
        <v>58</v>
      </c>
      <c r="C7" s="201"/>
      <c r="D7" s="200" t="s">
        <v>59</v>
      </c>
      <c r="E7" s="201"/>
      <c r="F7" s="200" t="s">
        <v>60</v>
      </c>
      <c r="G7" s="201"/>
    </row>
    <row r="8" spans="1:11" ht="75.75" customHeight="1">
      <c r="A8" s="199"/>
      <c r="B8" s="49" t="s">
        <v>56</v>
      </c>
      <c r="C8" s="50" t="s">
        <v>61</v>
      </c>
      <c r="D8" s="49" t="s">
        <v>56</v>
      </c>
      <c r="E8" s="50" t="s">
        <v>62</v>
      </c>
      <c r="F8" s="49" t="s">
        <v>56</v>
      </c>
      <c r="G8" s="50" t="s">
        <v>63</v>
      </c>
      <c r="H8" s="51"/>
      <c r="I8" s="51"/>
      <c r="J8" s="52"/>
      <c r="K8" s="51"/>
    </row>
    <row r="9" spans="1:11" ht="12.75">
      <c r="A9" s="58" t="s">
        <v>5</v>
      </c>
      <c r="B9" s="58" t="s">
        <v>6</v>
      </c>
      <c r="C9" s="58" t="s">
        <v>10</v>
      </c>
      <c r="D9" s="58" t="s">
        <v>11</v>
      </c>
      <c r="E9" s="58" t="s">
        <v>19</v>
      </c>
      <c r="F9" s="58" t="s">
        <v>48</v>
      </c>
      <c r="G9" s="58" t="s">
        <v>49</v>
      </c>
      <c r="H9" s="53"/>
      <c r="I9" s="53"/>
      <c r="J9" s="53"/>
      <c r="K9" s="53"/>
    </row>
    <row r="10" spans="1:11" ht="48.75" customHeight="1">
      <c r="A10" s="59" t="s">
        <v>64</v>
      </c>
      <c r="B10" s="42" t="s">
        <v>177</v>
      </c>
      <c r="C10" s="42" t="s">
        <v>181</v>
      </c>
      <c r="D10" s="148">
        <v>46</v>
      </c>
      <c r="E10" s="148">
        <v>2450.31</v>
      </c>
      <c r="F10" s="10"/>
      <c r="G10" s="10"/>
      <c r="H10" s="53"/>
      <c r="I10" s="53"/>
      <c r="J10" s="53"/>
      <c r="K10" s="53"/>
    </row>
    <row r="11" spans="1:11" ht="31.5">
      <c r="A11" s="59" t="s">
        <v>65</v>
      </c>
      <c r="B11" s="42" t="s">
        <v>168</v>
      </c>
      <c r="C11" s="42" t="s">
        <v>182</v>
      </c>
      <c r="D11" s="148">
        <v>15</v>
      </c>
      <c r="E11" s="148">
        <v>2322.43</v>
      </c>
      <c r="F11" s="10"/>
      <c r="G11" s="10"/>
      <c r="H11" s="53"/>
      <c r="I11" s="53"/>
      <c r="J11" s="53"/>
      <c r="K11" s="53"/>
    </row>
    <row r="12" spans="1:11" ht="99.75" customHeight="1">
      <c r="A12" s="103" t="s">
        <v>126</v>
      </c>
      <c r="B12" s="42" t="s">
        <v>178</v>
      </c>
      <c r="C12" s="42" t="s">
        <v>183</v>
      </c>
      <c r="D12" s="148">
        <v>76</v>
      </c>
      <c r="E12" s="148">
        <v>16465.4</v>
      </c>
      <c r="F12" s="10"/>
      <c r="G12" s="10"/>
      <c r="H12" s="53"/>
      <c r="I12" s="53"/>
      <c r="J12" s="53"/>
      <c r="K12" s="53"/>
    </row>
    <row r="13" ht="12.75">
      <c r="C13" s="11"/>
    </row>
    <row r="14" ht="12.75">
      <c r="C14" s="11"/>
    </row>
    <row r="15" ht="12" customHeight="1"/>
    <row r="16" spans="1:7" ht="12.75">
      <c r="A16" s="23" t="s">
        <v>33</v>
      </c>
      <c r="B16" s="23"/>
      <c r="C16" s="54"/>
      <c r="D16" s="7" t="s">
        <v>184</v>
      </c>
      <c r="F16" s="55"/>
      <c r="G16" s="55"/>
    </row>
    <row r="17" spans="1:7" ht="12.75" customHeight="1">
      <c r="A17" s="6"/>
      <c r="B17" s="6"/>
      <c r="C17" s="8" t="s">
        <v>42</v>
      </c>
      <c r="F17" s="8"/>
      <c r="G17" s="8"/>
    </row>
    <row r="18" spans="1:3" ht="12.75">
      <c r="A18" s="23" t="s">
        <v>185</v>
      </c>
      <c r="B18" s="23"/>
      <c r="C18" s="7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2021-12-22T02:36:12Z</cp:lastPrinted>
  <dcterms:created xsi:type="dcterms:W3CDTF">2010-01-11T03:41:37Z</dcterms:created>
  <dcterms:modified xsi:type="dcterms:W3CDTF">2022-02-02T02:19:36Z</dcterms:modified>
  <cp:category/>
  <cp:version/>
  <cp:contentType/>
  <cp:contentStatus/>
</cp:coreProperties>
</file>